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0376" yWindow="65416" windowWidth="16608" windowHeight="9432" tabRatio="786" firstSheet="3" activeTab="8"/>
  </bookViews>
  <sheets>
    <sheet name="Guide" sheetId="2" r:id="rId1"/>
    <sheet name="Permit Limits" sheetId="37" state="hidden" r:id="rId2"/>
    <sheet name="Revisions" sheetId="26" state="hidden" r:id="rId3"/>
    <sheet name="Jan" sheetId="1" r:id="rId4"/>
    <sheet name="Feb" sheetId="3" r:id="rId5"/>
    <sheet name="March" sheetId="4" r:id="rId6"/>
    <sheet name="April" sheetId="5" r:id="rId7"/>
    <sheet name="May" sheetId="6" r:id="rId8"/>
    <sheet name="June" sheetId="7" r:id="rId9"/>
    <sheet name="July" sheetId="8" r:id="rId10"/>
    <sheet name="Aug" sheetId="9" r:id="rId11"/>
    <sheet name="Sept" sheetId="10" r:id="rId12"/>
    <sheet name="Oct" sheetId="11" r:id="rId13"/>
    <sheet name="Nov" sheetId="12" r:id="rId14"/>
    <sheet name="Dec" sheetId="13" r:id="rId15"/>
    <sheet name="Quarterly TN and TP" sheetId="25" r:id="rId16"/>
    <sheet name="TN TP 12 Month Rolling Load" sheetId="32" state="hidden" r:id="rId17"/>
  </sheets>
  <definedNames>
    <definedName name="_xlnm.Print_Area" localSheetId="6">'April'!$C$1:$AN$47</definedName>
    <definedName name="_xlnm.Print_Area" localSheetId="10">'Aug'!$C$1:$AN$48</definedName>
    <definedName name="_xlnm.Print_Area" localSheetId="14">'Dec'!$C$1:$AN$48</definedName>
    <definedName name="_xlnm.Print_Area" localSheetId="4">'Feb'!$C$1:$AN$46</definedName>
    <definedName name="_xlnm.Print_Area" localSheetId="0">'Guide'!$A$1:$B$72</definedName>
    <definedName name="_xlnm.Print_Area" localSheetId="3">'Jan'!$C$1:$AN$48</definedName>
    <definedName name="_xlnm.Print_Area" localSheetId="9">'July'!$C$1:$AN$48</definedName>
    <definedName name="_xlnm.Print_Area" localSheetId="8">'June'!$C$1:$AN$47</definedName>
    <definedName name="_xlnm.Print_Area" localSheetId="5">'March'!$C$1:$AN$48</definedName>
    <definedName name="_xlnm.Print_Area" localSheetId="7">'May'!$C$1:$AN$48</definedName>
    <definedName name="_xlnm.Print_Area" localSheetId="13">'Nov'!$C$1:$AN$47</definedName>
    <definedName name="_xlnm.Print_Area" localSheetId="12">'Oct'!$C$1:$AN$48</definedName>
    <definedName name="_xlnm.Print_Area" localSheetId="1">'Permit Limits'!$C$7:$BZ$26</definedName>
    <definedName name="_xlnm.Print_Area" localSheetId="15">'Quarterly TN and TP'!$B$2:$I$30</definedName>
    <definedName name="_xlnm.Print_Area" localSheetId="11">'Sept'!$C$1:$AN$47</definedName>
    <definedName name="_xlnm.Print_Area" localSheetId="16">'TN TP 12 Month Rolling Load'!$B$2:$J$34</definedName>
    <definedName name="_xlnm.Print_Titles" localSheetId="0">'Guide'!$1:$2</definedName>
    <definedName name="_xlnm.Print_Titles" localSheetId="1">'Permit Limits'!$C:$H</definedName>
    <definedName name="_xlnm.Print_Titles" localSheetId="3">'Jan'!$C:$H</definedName>
    <definedName name="_xlnm.Print_Titles" localSheetId="4">'Feb'!$C:$H</definedName>
    <definedName name="_xlnm.Print_Titles" localSheetId="5">'March'!$C:$H</definedName>
    <definedName name="_xlnm.Print_Titles" localSheetId="6">'April'!$C:$H</definedName>
    <definedName name="_xlnm.Print_Titles" localSheetId="7">'May'!$C:$H</definedName>
    <definedName name="_xlnm.Print_Titles" localSheetId="8">'June'!$C:$H</definedName>
    <definedName name="_xlnm.Print_Titles" localSheetId="9">'July'!$C:$H</definedName>
    <definedName name="_xlnm.Print_Titles" localSheetId="10">'Aug'!$C:$H</definedName>
    <definedName name="_xlnm.Print_Titles" localSheetId="11">'Sept'!$C:$H</definedName>
    <definedName name="_xlnm.Print_Titles" localSheetId="12">'Oct'!$C:$H</definedName>
    <definedName name="_xlnm.Print_Titles" localSheetId="13">'Nov'!$C:$H</definedName>
    <definedName name="_xlnm.Print_Titles" localSheetId="14">'Dec'!$C:$H</definedName>
  </definedNames>
  <calcPr calcId="145621"/>
  <extLst/>
</workbook>
</file>

<file path=xl/sharedStrings.xml><?xml version="1.0" encoding="utf-8"?>
<sst xmlns="http://schemas.openxmlformats.org/spreadsheetml/2006/main" count="2304" uniqueCount="410">
  <si>
    <r>
      <rPr>
        <b/>
        <sz val="12"/>
        <color theme="1"/>
        <rFont val="Arial"/>
        <family val="2"/>
      </rPr>
      <t>Submittal Directions:</t>
    </r>
    <r>
      <rPr>
        <sz val="12"/>
        <color theme="1"/>
        <rFont val="Arial"/>
        <family val="2"/>
      </rPr>
      <t xml:space="preserve">
The excel file of the report will need to be emailed to DWRWW.Report@tn.gov</t>
    </r>
    <r>
      <rPr>
        <b/>
        <sz val="12"/>
        <color theme="1"/>
        <rFont val="Arial"/>
        <family val="2"/>
      </rPr>
      <t xml:space="preserve"> and</t>
    </r>
    <r>
      <rPr>
        <sz val="12"/>
        <color theme="1"/>
        <rFont val="Arial"/>
        <family val="2"/>
      </rPr>
      <t xml:space="preserve"> your Field Office Inspector. A signed pdf copy will need to be uploaded to your DMR submittal via NetDMR. The pdf uploaded to NetDMR will be the copy of record. You may enter data into the white and gray cells. The calculations will be done automatically in yellow cells. Some cells have constraints that intentionally restrict what you can enter.  
</t>
    </r>
    <r>
      <rPr>
        <b/>
        <sz val="12"/>
        <color theme="1"/>
        <rFont val="Arial"/>
        <family val="2"/>
      </rPr>
      <t>Disclaimer:</t>
    </r>
    <r>
      <rPr>
        <sz val="12"/>
        <color theme="1"/>
        <rFont val="Arial"/>
        <family val="2"/>
      </rPr>
      <t xml:space="preserve"> 
These notes are included for your convience. If any term or condition contained in file is in conflict with, or inconsistent with, any provision in any of the permit or rules, the provision contained in the permit or rule shall govern and control. 
</t>
    </r>
  </si>
  <si>
    <t>Location</t>
  </si>
  <si>
    <t>Description</t>
  </si>
  <si>
    <t>Rainfall</t>
  </si>
  <si>
    <t>Enter the amount of rainfall received to within 0.1 inch</t>
  </si>
  <si>
    <t>INFLUENT FLOW (MGD)</t>
  </si>
  <si>
    <t>Enter the influent flow in MGD</t>
  </si>
  <si>
    <t>INFLUENT MAX (MGD)</t>
  </si>
  <si>
    <t>Enter the maximum influent flow during the day in MGD</t>
  </si>
  <si>
    <t>INFLUENT MIN (MGD)</t>
  </si>
  <si>
    <t>Enter the minimum influent flow during the day in MGD</t>
  </si>
  <si>
    <t>EFFLUENT FLOW (MGD)</t>
  </si>
  <si>
    <t>Enter the effluent flow in MGD</t>
  </si>
  <si>
    <t>HOURS BYPASSED</t>
  </si>
  <si>
    <t>Enter the number of hours during the day that the plant was being bypassed</t>
  </si>
  <si>
    <t>TEMPERATURE INFLUENT degC</t>
  </si>
  <si>
    <t>Enter the influent temperature in Celsius</t>
  </si>
  <si>
    <t>TEMPERATURE EFFLUENT degC</t>
  </si>
  <si>
    <t>Enter the effluent temperature in Celsius</t>
  </si>
  <si>
    <r>
      <t xml:space="preserve"> CBOD</t>
    </r>
    <r>
      <rPr>
        <vertAlign val="subscript"/>
        <sz val="12"/>
        <rFont val="Arial"/>
        <family val="2"/>
      </rPr>
      <t>5</t>
    </r>
    <r>
      <rPr>
        <sz val="12"/>
        <rFont val="Arial"/>
        <family val="2"/>
      </rPr>
      <t xml:space="preserve"> INFLUENT (mg/L)</t>
    </r>
  </si>
  <si>
    <r>
      <t>Enter the CBOD</t>
    </r>
    <r>
      <rPr>
        <vertAlign val="subscript"/>
        <sz val="12"/>
        <color theme="1"/>
        <rFont val="Arial"/>
        <family val="2"/>
      </rPr>
      <t xml:space="preserve">5 </t>
    </r>
    <r>
      <rPr>
        <sz val="12"/>
        <color theme="1"/>
        <rFont val="Arial"/>
        <family val="2"/>
      </rPr>
      <t xml:space="preserve"> of the influent in mg/L</t>
    </r>
  </si>
  <si>
    <r>
      <t>CBOD</t>
    </r>
    <r>
      <rPr>
        <vertAlign val="subscript"/>
        <sz val="12"/>
        <rFont val="Arial"/>
        <family val="2"/>
      </rPr>
      <t>5</t>
    </r>
    <r>
      <rPr>
        <sz val="12"/>
        <rFont val="Arial"/>
        <family val="2"/>
      </rPr>
      <t xml:space="preserve"> EFFLUENT (mg/L)</t>
    </r>
  </si>
  <si>
    <r>
      <t>Enter the CBOD</t>
    </r>
    <r>
      <rPr>
        <vertAlign val="subscript"/>
        <sz val="12"/>
        <rFont val="Arial"/>
        <family val="2"/>
      </rPr>
      <t>5</t>
    </r>
    <r>
      <rPr>
        <sz val="12"/>
        <rFont val="Arial"/>
        <family val="2"/>
      </rPr>
      <t xml:space="preserve"> of the effluent in mg/L</t>
    </r>
  </si>
  <si>
    <r>
      <t>CBOD</t>
    </r>
    <r>
      <rPr>
        <vertAlign val="subscript"/>
        <sz val="12"/>
        <rFont val="Arial"/>
        <family val="2"/>
      </rPr>
      <t>5</t>
    </r>
    <r>
      <rPr>
        <sz val="12"/>
        <rFont val="Arial"/>
        <family val="2"/>
      </rPr>
      <t xml:space="preserve"> EFFLUENT (POUNDS)</t>
    </r>
  </si>
  <si>
    <r>
      <t>This row will automatically calculate the CBOD</t>
    </r>
    <r>
      <rPr>
        <vertAlign val="subscript"/>
        <sz val="12"/>
        <rFont val="Arial"/>
        <family val="2"/>
      </rPr>
      <t>5</t>
    </r>
    <r>
      <rPr>
        <sz val="12"/>
        <rFont val="Arial"/>
        <family val="2"/>
      </rPr>
      <t xml:space="preserve"> in pounds.</t>
    </r>
  </si>
  <si>
    <r>
      <t>CBOD</t>
    </r>
    <r>
      <rPr>
        <vertAlign val="subscript"/>
        <sz val="12"/>
        <rFont val="Arial"/>
        <family val="2"/>
      </rPr>
      <t>5</t>
    </r>
    <r>
      <rPr>
        <sz val="12"/>
        <rFont val="Arial"/>
        <family val="2"/>
      </rPr>
      <t xml:space="preserve"> PERCENT REMOVAL</t>
    </r>
  </si>
  <si>
    <t>This row will automatically calculate the percent removal.</t>
  </si>
  <si>
    <r>
      <t>CBOD</t>
    </r>
    <r>
      <rPr>
        <vertAlign val="subscript"/>
        <sz val="12"/>
        <rFont val="Arial"/>
        <family val="2"/>
      </rPr>
      <t>5</t>
    </r>
    <r>
      <rPr>
        <sz val="12"/>
        <rFont val="Arial"/>
        <family val="2"/>
      </rPr>
      <t xml:space="preserve"> EFFLUENT WEEKLY AVERAGE
(mg/L)</t>
    </r>
  </si>
  <si>
    <r>
      <t xml:space="preserve">Do the average of each week (typically Sunday - Saturday) of the month Report the maximum value of weekly averages on the DMR.  A week that contains a change of month should be considered part of the latter month for reporting purposes.  </t>
    </r>
    <r>
      <rPr>
        <b/>
        <sz val="12"/>
        <color theme="1"/>
        <rFont val="Arial"/>
        <family val="2"/>
      </rPr>
      <t xml:space="preserve">This applies only to the weekly averages.
</t>
    </r>
  </si>
  <si>
    <r>
      <t>CBOD</t>
    </r>
    <r>
      <rPr>
        <vertAlign val="subscript"/>
        <sz val="12"/>
        <rFont val="Arial"/>
        <family val="2"/>
      </rPr>
      <t>5</t>
    </r>
    <r>
      <rPr>
        <sz val="12"/>
        <rFont val="Arial"/>
        <family val="2"/>
      </rPr>
      <t xml:space="preserve"> EFFLUENT WEEKLY AVERAGE
(POUNDS)</t>
    </r>
  </si>
  <si>
    <r>
      <t xml:space="preserve"> BOD</t>
    </r>
    <r>
      <rPr>
        <vertAlign val="subscript"/>
        <sz val="12"/>
        <rFont val="Arial"/>
        <family val="2"/>
      </rPr>
      <t>5</t>
    </r>
    <r>
      <rPr>
        <sz val="12"/>
        <rFont val="Arial"/>
        <family val="2"/>
      </rPr>
      <t xml:space="preserve"> INFLUENT (mg/L)</t>
    </r>
  </si>
  <si>
    <r>
      <t>Enter the BOD</t>
    </r>
    <r>
      <rPr>
        <vertAlign val="subscript"/>
        <sz val="12"/>
        <color theme="1"/>
        <rFont val="Arial"/>
        <family val="2"/>
      </rPr>
      <t xml:space="preserve">5 </t>
    </r>
    <r>
      <rPr>
        <sz val="12"/>
        <color theme="1"/>
        <rFont val="Arial"/>
        <family val="2"/>
      </rPr>
      <t xml:space="preserve"> of the influent in mg/L</t>
    </r>
  </si>
  <si>
    <r>
      <t>BOD</t>
    </r>
    <r>
      <rPr>
        <vertAlign val="subscript"/>
        <sz val="12"/>
        <rFont val="Arial"/>
        <family val="2"/>
      </rPr>
      <t>5</t>
    </r>
    <r>
      <rPr>
        <sz val="12"/>
        <rFont val="Arial"/>
        <family val="2"/>
      </rPr>
      <t xml:space="preserve"> EFFLUENT (mg/L)</t>
    </r>
  </si>
  <si>
    <r>
      <t>Enter the BOD</t>
    </r>
    <r>
      <rPr>
        <vertAlign val="subscript"/>
        <sz val="12"/>
        <rFont val="Arial"/>
        <family val="2"/>
      </rPr>
      <t>5</t>
    </r>
    <r>
      <rPr>
        <sz val="12"/>
        <rFont val="Arial"/>
        <family val="2"/>
      </rPr>
      <t xml:space="preserve"> of the effluent in mg/L</t>
    </r>
  </si>
  <si>
    <r>
      <t>BOD</t>
    </r>
    <r>
      <rPr>
        <vertAlign val="subscript"/>
        <sz val="12"/>
        <rFont val="Arial"/>
        <family val="2"/>
      </rPr>
      <t>5</t>
    </r>
    <r>
      <rPr>
        <sz val="12"/>
        <rFont val="Arial"/>
        <family val="2"/>
      </rPr>
      <t xml:space="preserve"> EFFLUENT (POUNDS)</t>
    </r>
  </si>
  <si>
    <r>
      <t>This row will automatically calculate the BOD</t>
    </r>
    <r>
      <rPr>
        <vertAlign val="subscript"/>
        <sz val="12"/>
        <rFont val="Arial"/>
        <family val="2"/>
      </rPr>
      <t>5</t>
    </r>
    <r>
      <rPr>
        <sz val="12"/>
        <rFont val="Arial"/>
        <family val="2"/>
      </rPr>
      <t xml:space="preserve"> in pounds.</t>
    </r>
  </si>
  <si>
    <r>
      <t>BOD</t>
    </r>
    <r>
      <rPr>
        <vertAlign val="subscript"/>
        <sz val="12"/>
        <rFont val="Arial"/>
        <family val="2"/>
      </rPr>
      <t>5</t>
    </r>
    <r>
      <rPr>
        <sz val="12"/>
        <rFont val="Arial"/>
        <family val="2"/>
      </rPr>
      <t xml:space="preserve"> PERCENT REMOVAL</t>
    </r>
  </si>
  <si>
    <r>
      <t>BOD</t>
    </r>
    <r>
      <rPr>
        <vertAlign val="subscript"/>
        <sz val="12"/>
        <rFont val="Arial"/>
        <family val="2"/>
      </rPr>
      <t>5</t>
    </r>
    <r>
      <rPr>
        <sz val="12"/>
        <rFont val="Arial"/>
        <family val="2"/>
      </rPr>
      <t xml:space="preserve"> EFFLUENT WEEKLY AVERAGE
(mg/L)</t>
    </r>
  </si>
  <si>
    <r>
      <t>BOD</t>
    </r>
    <r>
      <rPr>
        <vertAlign val="subscript"/>
        <sz val="12"/>
        <rFont val="Arial"/>
        <family val="2"/>
      </rPr>
      <t>5</t>
    </r>
    <r>
      <rPr>
        <sz val="12"/>
        <rFont val="Arial"/>
        <family val="2"/>
      </rPr>
      <t xml:space="preserve"> EFFLUENT WEEKLY AVERAGE
(POUNDS)</t>
    </r>
  </si>
  <si>
    <t>Ammonia N INFLUENT (mg/L)</t>
  </si>
  <si>
    <t>Enter the influent Ammonia as nitrogen in mg/L</t>
  </si>
  <si>
    <t>Ammonia N EFFLUENT (mg/L)</t>
  </si>
  <si>
    <t>Enter the effluent Ammonia as nitrogen in mg/L</t>
  </si>
  <si>
    <t>Ammonia N EFFLUENT (POUNDS)</t>
  </si>
  <si>
    <t xml:space="preserve">This row will automatically calculate the effluent ammonia as N in pounds. </t>
  </si>
  <si>
    <t>Ammonia N PERCENT REMOVAL</t>
  </si>
  <si>
    <t>Ammonia EFFLUENT WEEKLY AVERAGE
(mg/L)</t>
  </si>
  <si>
    <t>Ammonia EFFLUENT WEEKLY AVERAGE
(POUNDS)</t>
  </si>
  <si>
    <t>TSS INFLUENT (mg/L)</t>
  </si>
  <si>
    <t>Enter the influent TSS in mg/L</t>
  </si>
  <si>
    <t>TSS EFFLUENT (mg/L)</t>
  </si>
  <si>
    <t>Enter the effluent TSS  in mg/L</t>
  </si>
  <si>
    <t>TSS EFFLUENT (POUNDS)</t>
  </si>
  <si>
    <t xml:space="preserve">This row will automatically calculate the effluent TSS in pounds. </t>
  </si>
  <si>
    <t>TSS PERCENT REMOVAL</t>
  </si>
  <si>
    <t>TSS EFFLUENT WEEKLY AVERAGE
(mg/L)</t>
  </si>
  <si>
    <t>TSS EFFLUENT WEEKLY AVERAGE
(POUNDS)</t>
  </si>
  <si>
    <t>DO INFLUENT (mg/L)</t>
  </si>
  <si>
    <t>Enter the Dissolved Oxygen of the influent in mg/L</t>
  </si>
  <si>
    <t>DO EFFLUENT (mg/L)</t>
  </si>
  <si>
    <t>Enter the Dissolved Oxygen of the effluent in mg/L</t>
  </si>
  <si>
    <t>pH  INFLUENT (S. U.)</t>
  </si>
  <si>
    <t xml:space="preserve">Enter the influent pH. </t>
  </si>
  <si>
    <t>pH  EFFLUENT (S. U.)</t>
  </si>
  <si>
    <t xml:space="preserve">Enter the effluent pH.  </t>
  </si>
  <si>
    <t>Settleable Solids INFLUENT (ml/L)</t>
  </si>
  <si>
    <t>Enter the influent settleable solids  in mg/L</t>
  </si>
  <si>
    <t>Less Than (&lt;) Settleable Solids</t>
  </si>
  <si>
    <t>Use this column to indicate if the effluent setteable soilds is below detection level (BDL) by placing a &lt; in this column and the detection level in column AM.</t>
  </si>
  <si>
    <t xml:space="preserve"> Settleable Solids EFFLUENT (ml/L)</t>
  </si>
  <si>
    <t>Enter the effluent setteable soilds in this column. If it is BDL place the detection level in this column and &lt; in  column AL.</t>
  </si>
  <si>
    <t>Less Than (&lt;)  E.coli</t>
  </si>
  <si>
    <t>Use this column to indicate if the effluent e. coli is BDL by placing a &lt; in this column and the detection level in column AO.</t>
  </si>
  <si>
    <t>EFFLUENT E.COLI</t>
  </si>
  <si>
    <t>Enter the effluent e. coli in this column. If it is BDL place the detection level in this column and &lt; in column AN.</t>
  </si>
  <si>
    <t>Less Than (&lt;) TRC</t>
  </si>
  <si>
    <t>Use this column to indicate if the effluent total residual chlorine (TRC) is BDL by placing a &lt; in this column and the detection level in column AQ.</t>
  </si>
  <si>
    <t>EFFLUENT TOTAL CHLORINE RESIDUAL (mg/L)</t>
  </si>
  <si>
    <t>Enter the effluent TRC in this column. If it is BDL place the detection level in this column and &lt; in column AP.</t>
  </si>
  <si>
    <t>Nitrite-Nitrate as N INFLUENT (mg/L)</t>
  </si>
  <si>
    <t>Enter influent Nitrite-Nitrate as N in mg/L</t>
  </si>
  <si>
    <t>Nitrite-Nitrate as N INFLUENT
(POUNDS)</t>
  </si>
  <si>
    <t xml:space="preserve">This row will automatically calculate the influent Nitrite-Nitrate in pounds. </t>
  </si>
  <si>
    <t>Nitrate as N EFFLUENT (mg/L)</t>
  </si>
  <si>
    <t>Nitrite-Nitrate as N EFFLUENT (POUNDS)</t>
  </si>
  <si>
    <t xml:space="preserve">This row will automatically calculate the effluent Nitrite-Nitrate as N in pounds. </t>
  </si>
  <si>
    <t>Nitrite-Nitrate as N PERCENT REMOVAL</t>
  </si>
  <si>
    <t>TKN as N INFLUENT (mg/L)</t>
  </si>
  <si>
    <t xml:space="preserve">Enter the influent TKN as N </t>
  </si>
  <si>
    <t>TKN as N INFLUENT
(POUNDS)</t>
  </si>
  <si>
    <t>TKN as N EFFLUENT (mg/L)</t>
  </si>
  <si>
    <t>Enter the effluent TKN as N</t>
  </si>
  <si>
    <t>TKN as N EFFLUENT (POUNDS)</t>
  </si>
  <si>
    <t xml:space="preserve">This row will automatically calculate the effluent TKN as N in pounds. </t>
  </si>
  <si>
    <t>TKN as N  PERCENT REMOVAL</t>
  </si>
  <si>
    <t>Total Nitrogen INFLUENT (mg/L)</t>
  </si>
  <si>
    <t>Enter the influent total Nitrogen</t>
  </si>
  <si>
    <t>Total Nitrogen INFLUENT (POUNDS)</t>
  </si>
  <si>
    <t xml:space="preserve">This row will automatically calculate the influent Nitrogen in pounds. </t>
  </si>
  <si>
    <t>Total Nitrogen EFFLUENT (mg/L)</t>
  </si>
  <si>
    <t xml:space="preserve">Enter the effluent total Nitrogen </t>
  </si>
  <si>
    <t>Total Nitrogen EFFLUENT (POUNDS)</t>
  </si>
  <si>
    <t xml:space="preserve">This row will automatically calculate the effluent Nitrogen in pounds. </t>
  </si>
  <si>
    <t>TN PERCENT REMOVAL</t>
  </si>
  <si>
    <t>Total Phosphorus INFLUENT (mg/L)</t>
  </si>
  <si>
    <t>Enter the influent total phosphorus</t>
  </si>
  <si>
    <t>Total Phosphorus INFLUENT (POUNDS)</t>
  </si>
  <si>
    <t xml:space="preserve">This row will automatically calculate the influent total phosphorus in pounds. </t>
  </si>
  <si>
    <t>Total Phosphorus EFFLUENT (mg/L)</t>
  </si>
  <si>
    <t xml:space="preserve">Enter the effluent total phosphorus </t>
  </si>
  <si>
    <t>Total Phosphorus EFFLUENT (POUNDS)</t>
  </si>
  <si>
    <t xml:space="preserve">This row will automatically calculate the effluent total phosphorus in pounds. </t>
  </si>
  <si>
    <t>Total Phosphorus PERCENT REMOVAL</t>
  </si>
  <si>
    <t>Percent Solids</t>
  </si>
  <si>
    <t xml:space="preserve">Enter percent solids in Cell BC4. It will auto fill the remainder of the month. For 2% solids you would type 2. </t>
  </si>
  <si>
    <t>Quantity of Wet Sludge Generated (gallons)</t>
  </si>
  <si>
    <t>Enter the quantity of wet sludge generated in gallons for each day.</t>
  </si>
  <si>
    <t>Weight of Dry Sludge Generated (M-Tons)</t>
  </si>
  <si>
    <t>This row will automatically calculate the weight of dry sludge.</t>
  </si>
  <si>
    <t>Quantity of Wet Sludge Disposed of (gallons)</t>
  </si>
  <si>
    <t>Enter the number of gallons of wet sludge disposed of during the day.</t>
  </si>
  <si>
    <t>Weight of Dry Sludge Disposed (M-Tons)</t>
  </si>
  <si>
    <t>Enter the number of M-tons of dry sludge disposed of during the day.</t>
  </si>
  <si>
    <t>Instream Monitoring Daily Maximum (MGD)</t>
  </si>
  <si>
    <t>Enter the daily maximum of the instream flow monitoring.</t>
  </si>
  <si>
    <t>Instream Monitoring Daily Average (MGD)</t>
  </si>
  <si>
    <t>Enter the daily average of the instream flow monitoring. (The average flow for that day.)</t>
  </si>
  <si>
    <t>Date</t>
  </si>
  <si>
    <t>Notes</t>
  </si>
  <si>
    <t>eMOR was created</t>
  </si>
  <si>
    <t>Converted to 12 monthly tabs instead of just 1 tab that would need to be manually erased each month</t>
  </si>
  <si>
    <t>Linked each months "Plant" and "County" entries to January tab</t>
  </si>
  <si>
    <t>Added data validation for numbers entered into the monthly tabs</t>
  </si>
  <si>
    <t>Created "Quarterly TN and TP" tab</t>
  </si>
  <si>
    <t>Corrected the number of days in each monthly tab so that empty data would not be uploaded to WaterLog. Gave February 29 days.</t>
  </si>
  <si>
    <t>Created "TN TP 12 Month Rolling Load" tab</t>
  </si>
  <si>
    <t>Created "Annual Stats" tab</t>
  </si>
  <si>
    <t>Created "Overflow Report" tab and "Overflows Running Total" tab</t>
  </si>
  <si>
    <t>Overflow Report tab - Added data validation for hours and volume</t>
  </si>
  <si>
    <t>Overflow Report tab - Added data validation for each type of reporting event</t>
  </si>
  <si>
    <t>Created "Permit Limits" tab that will automatically fill in the permit limits on each monthly tab. Seasonal limits are also considered.</t>
  </si>
  <si>
    <t>Added data validation to monthly tabs</t>
  </si>
  <si>
    <t>Greyed out the Maximum % Removal Permit Limit entry cell</t>
  </si>
  <si>
    <t>Corrected various % Removal formulas</t>
  </si>
  <si>
    <t>Added formula to calculate the 12 month wet and dry weather SSOs for the previous year.</t>
  </si>
  <si>
    <t>Eliminated the formula to sum totals for SSOs in the total year rows</t>
  </si>
  <si>
    <t>Removed "Discharge" from Overflow Report and Overflows Running Total tabs</t>
  </si>
  <si>
    <t>Added Aerial's column headers and fields to "Overflow Report 2" tab and connected it with the "Overflow Running Total 2" tab.</t>
  </si>
  <si>
    <t>Added data validation and dropdown menu to  "Overflow Report 2" tab.</t>
  </si>
  <si>
    <t>Added formula to autopopulate the plant and county fields on the monthly tabs from the data entry prompt in the "Permit Limits" tab.</t>
  </si>
  <si>
    <t>Added a decimal place to the average TRC on the monthly tabs</t>
  </si>
  <si>
    <t>Added an "Average Effluent Flow" column to the "Annual Stats" tab</t>
  </si>
  <si>
    <t>Added the revised "Overflow Report" tab</t>
  </si>
  <si>
    <t>Need to work on linking it to the "Overflows Running Total" tab</t>
  </si>
  <si>
    <t>Added weekly average  columns</t>
  </si>
  <si>
    <t>Added data validation to all less than columns to only accept "&lt;" symbol</t>
  </si>
  <si>
    <t>General QC on entire workbook</t>
  </si>
  <si>
    <t>Deleted extra space in the Street Number column header in the "Overflow Report" tab</t>
  </si>
  <si>
    <t>Added Ammonia Weekly Average mg/l and lbs columns</t>
  </si>
  <si>
    <t>Added conditional formatting to CBOD, BOD and Ammonia weekly columns</t>
  </si>
  <si>
    <t>Fixed various conditional formatting issues</t>
  </si>
  <si>
    <t>Fixed BDL columns to accept &lt; signs</t>
  </si>
  <si>
    <t>Added extra decimal point to ammonia concentrations</t>
  </si>
  <si>
    <t>Fixed conditional formatting</t>
  </si>
  <si>
    <t>Deleted spaces calculating minimum and average values for weekly average columns in the monthly reporting tabs</t>
  </si>
  <si>
    <t>ID</t>
  </si>
  <si>
    <t>PERMIT NUMBER</t>
  </si>
  <si>
    <t>PERMIT FEATURE TYPE DESCRIPTION</t>
  </si>
  <si>
    <t>PERMIT FEATURE ID</t>
  </si>
  <si>
    <t>YEAR</t>
  </si>
  <si>
    <t>MONTH</t>
  </si>
  <si>
    <t>DATE</t>
  </si>
  <si>
    <t>RAINFALL
(0.1 inch)</t>
  </si>
  <si>
    <t>INFLUENT FLOW
(MGD)</t>
  </si>
  <si>
    <t>INFLUENT MAX
(MGD)</t>
  </si>
  <si>
    <t>INFLUENT MIN
(MGD)</t>
  </si>
  <si>
    <t>EFFLUENT FLOW
(MGD)</t>
  </si>
  <si>
    <t>HOURS
BYPASSED</t>
  </si>
  <si>
    <t>TEMPERATURE
INFLUENT degC</t>
  </si>
  <si>
    <t>TEMPERATURE
EFFLUENT degC</t>
  </si>
  <si>
    <r>
      <t>CBOD</t>
    </r>
    <r>
      <rPr>
        <vertAlign val="subscript"/>
        <sz val="11"/>
        <rFont val="Arial"/>
        <family val="2"/>
      </rPr>
      <t>5</t>
    </r>
    <r>
      <rPr>
        <sz val="11"/>
        <rFont val="Arial"/>
        <family val="2"/>
      </rPr>
      <t xml:space="preserve"> EFFLUENT WEEKLY AVERAGE
(mg/L)</t>
    </r>
  </si>
  <si>
    <r>
      <t>CBOD</t>
    </r>
    <r>
      <rPr>
        <vertAlign val="subscript"/>
        <sz val="11"/>
        <rFont val="Arial"/>
        <family val="2"/>
      </rPr>
      <t>5</t>
    </r>
    <r>
      <rPr>
        <sz val="11"/>
        <rFont val="Arial"/>
        <family val="2"/>
      </rPr>
      <t xml:space="preserve"> EFFLUENT WEEKLY AVERAGE
(POUNDS)</t>
    </r>
  </si>
  <si>
    <r>
      <t>BOD</t>
    </r>
    <r>
      <rPr>
        <vertAlign val="subscript"/>
        <sz val="11"/>
        <rFont val="Arial"/>
        <family val="2"/>
      </rPr>
      <t>5</t>
    </r>
    <r>
      <rPr>
        <sz val="11"/>
        <rFont val="Arial"/>
        <family val="2"/>
      </rPr>
      <t xml:space="preserve"> INFLUENT
(mg/L)</t>
    </r>
  </si>
  <si>
    <r>
      <t>BOD</t>
    </r>
    <r>
      <rPr>
        <vertAlign val="subscript"/>
        <sz val="11"/>
        <rFont val="Arial"/>
        <family val="2"/>
      </rPr>
      <t>5</t>
    </r>
    <r>
      <rPr>
        <sz val="11"/>
        <rFont val="Arial"/>
        <family val="2"/>
      </rPr>
      <t xml:space="preserve"> EFFLUENT
(mg/L)</t>
    </r>
  </si>
  <si>
    <r>
      <t>BOD</t>
    </r>
    <r>
      <rPr>
        <vertAlign val="subscript"/>
        <sz val="11"/>
        <rFont val="Arial"/>
        <family val="2"/>
      </rPr>
      <t>5</t>
    </r>
    <r>
      <rPr>
        <sz val="11"/>
        <rFont val="Arial"/>
        <family val="2"/>
      </rPr>
      <t xml:space="preserve"> EFFLUENT
(POUNDS)</t>
    </r>
  </si>
  <si>
    <r>
      <t>BOD</t>
    </r>
    <r>
      <rPr>
        <vertAlign val="subscript"/>
        <sz val="11"/>
        <rFont val="Arial"/>
        <family val="2"/>
      </rPr>
      <t>5</t>
    </r>
    <r>
      <rPr>
        <sz val="11"/>
        <rFont val="Arial"/>
        <family val="2"/>
      </rPr>
      <t xml:space="preserve"> PERCENT
REMOVAL</t>
    </r>
  </si>
  <si>
    <r>
      <t>BOD</t>
    </r>
    <r>
      <rPr>
        <vertAlign val="subscript"/>
        <sz val="11"/>
        <rFont val="Arial"/>
        <family val="2"/>
      </rPr>
      <t>5</t>
    </r>
    <r>
      <rPr>
        <sz val="11"/>
        <rFont val="Arial"/>
        <family val="2"/>
      </rPr>
      <t xml:space="preserve"> EFFLUENT WEEKLY AVERAGE
(mg/L)</t>
    </r>
  </si>
  <si>
    <r>
      <t>BOD</t>
    </r>
    <r>
      <rPr>
        <vertAlign val="subscript"/>
        <sz val="11"/>
        <rFont val="Arial"/>
        <family val="2"/>
      </rPr>
      <t>5</t>
    </r>
    <r>
      <rPr>
        <sz val="11"/>
        <rFont val="Arial"/>
        <family val="2"/>
      </rPr>
      <t xml:space="preserve"> EFFLUENT WEEKLY AVERAGE
(POUNDS)</t>
    </r>
  </si>
  <si>
    <t>Ammonia N INFLUENT
(mg/L)</t>
  </si>
  <si>
    <t>Ammonia N EFFLUENT
(mg/L)</t>
  </si>
  <si>
    <t>Ammonia N EFFLUENT
(POUNDS)</t>
  </si>
  <si>
    <t>Ammonia N PERCENT
REMOVAL</t>
  </si>
  <si>
    <t>TSS INFLUENT
(mg/L)</t>
  </si>
  <si>
    <t>TSS EFFLUENT
(mg/L)</t>
  </si>
  <si>
    <t>TSS EFFLUENT
(POUNDS)</t>
  </si>
  <si>
    <t>TSS PERCENT
REMOVAL</t>
  </si>
  <si>
    <t>DO INFLUENT
(mg/L)</t>
  </si>
  <si>
    <t>DO EFFLUENT
(mg/L)</t>
  </si>
  <si>
    <t>pH  INFLUENT
(S. U.)</t>
  </si>
  <si>
    <t>pH  EFFLUENT
(S. U.)</t>
  </si>
  <si>
    <t>Settleable Solids INFLUENT
(ml/L)</t>
  </si>
  <si>
    <t>Settleable Solids EFFLUENT
(ml/L)</t>
  </si>
  <si>
    <t>EFFLUENT TOTAL
CHLORINE
RESIDUAL (mg/L)</t>
  </si>
  <si>
    <t>Nitrite-Nitrate as N INFLUENT
(mg/L)</t>
  </si>
  <si>
    <t>Nitrite-Nitrate as N EFFLUENT
(mg/L)</t>
  </si>
  <si>
    <t>Nitrite-Nitrate as N EFFLUENT
(POUNDS)</t>
  </si>
  <si>
    <t>Nitrite-Nitrate as N PERCENT
REMOVAL</t>
  </si>
  <si>
    <t>TKN as N INFLUENT
(mg/L)</t>
  </si>
  <si>
    <t>TKN as N EFFLUENT
(mg/L)</t>
  </si>
  <si>
    <t>TKN as N EFFLUENT
(POUNDS)</t>
  </si>
  <si>
    <t>Total Nitrogen INFLUENT
(mg/L)</t>
  </si>
  <si>
    <t>Total Nitrogen INFLUENT
(POUNDS)</t>
  </si>
  <si>
    <t>Total Nitrogen EFFLUENT
(mg/L)</t>
  </si>
  <si>
    <t>Total Nitrogen EFFLUENT
(POUNDS)</t>
  </si>
  <si>
    <t>Total Phosphorus INFLUENT
(mg/L)</t>
  </si>
  <si>
    <t>Total Phosphorus INFLUENT
(POUNDS)</t>
  </si>
  <si>
    <t>Total Phosphorus EFFLUENT
(mg/L)</t>
  </si>
  <si>
    <t>Total Phosphorus EFFLUENT
(POUNDS)</t>
  </si>
  <si>
    <t>Total Phosphorus PERCENT
REMOVAL</t>
  </si>
  <si>
    <t>Quantity of Wet Sludge Generated  gallons</t>
  </si>
  <si>
    <t>Weight of Dry Sludge Generated  Tons</t>
  </si>
  <si>
    <t>Quantity of Wet Sludge Disposed of  gallons</t>
  </si>
  <si>
    <t>Weight of Dry Sludge Disposed  Tons</t>
  </si>
  <si>
    <t>Less Than (&lt;) PAA</t>
  </si>
  <si>
    <t>Peracetic Acid (PAA) EFFLUENT
(mg/L)</t>
  </si>
  <si>
    <t>Less Than (&lt;) H2O2</t>
  </si>
  <si>
    <t>Hydrogen Peroxide EFFLUENT
(mg/L)</t>
  </si>
  <si>
    <t>ICIS Codes</t>
  </si>
  <si>
    <t>00010</t>
  </si>
  <si>
    <t>00610</t>
  </si>
  <si>
    <t>00530</t>
  </si>
  <si>
    <t>00300</t>
  </si>
  <si>
    <t>00400</t>
  </si>
  <si>
    <t>00545</t>
  </si>
  <si>
    <t>620</t>
  </si>
  <si>
    <t>665</t>
  </si>
  <si>
    <t>PERMIT_NUMBER</t>
  </si>
  <si>
    <t>PERMFEATURETYPEDESC</t>
  </si>
  <si>
    <t>PERMFEATUREID</t>
  </si>
  <si>
    <t>YEAR_MOR</t>
  </si>
  <si>
    <t>MONTH_MOR</t>
  </si>
  <si>
    <t>DATE_MOR</t>
  </si>
  <si>
    <t>RAINFALL</t>
  </si>
  <si>
    <t>INFLUENT_FLOW_MGD</t>
  </si>
  <si>
    <t>INFLUENT_MAX_MGD</t>
  </si>
  <si>
    <t>INFLUENT_MIN_MGD</t>
  </si>
  <si>
    <t>EFFLUENT_FLOW_MGD</t>
  </si>
  <si>
    <t>HOURS_BYPASSED</t>
  </si>
  <si>
    <t>TEMP_INFLUENT_DEGC</t>
  </si>
  <si>
    <t>TEMP_EFFLUENT_DEGC</t>
  </si>
  <si>
    <t>CBOD5_INFLUENT_MG_L</t>
  </si>
  <si>
    <t>CBOD5_EFFLUENT_MG_L</t>
  </si>
  <si>
    <t>CBOD5_EFFLUENT_LBS</t>
  </si>
  <si>
    <t>CBOD5_PERCENT_REMOVAL</t>
  </si>
  <si>
    <t>CBOD5_EFFLUENT_WK_AVG_MG_L</t>
  </si>
  <si>
    <t>CBOD5_EFFLUENT_WK_AVG_LBS</t>
  </si>
  <si>
    <t>BOD5_INFLUENT_MG_L</t>
  </si>
  <si>
    <t>BOD5_EFFLUENT_MG_L</t>
  </si>
  <si>
    <t>BOD5_EFFLUENT_LBS</t>
  </si>
  <si>
    <t>BOD5_PERCENT_REMOVAL</t>
  </si>
  <si>
    <t>BOD5_EFFLUENT_WK_AVG_MG_L</t>
  </si>
  <si>
    <t>BOD5_EFFLUENT_WK_AVG_LBS</t>
  </si>
  <si>
    <t>AMMONIA_N_INFLUENT_MG_L</t>
  </si>
  <si>
    <t>AMMONIA_N_EFFLUENT_MG_L</t>
  </si>
  <si>
    <t>AMMONIA_N_EFFLUENT_LBS</t>
  </si>
  <si>
    <t>AMMONIA_N_PERCENT_REMOVAL</t>
  </si>
  <si>
    <t>AMMONIA_EFFLUENT_WK_AVG_MG_L</t>
  </si>
  <si>
    <t>AMMONIA_EFFLUENT_WK_AVG_LBS</t>
  </si>
  <si>
    <t>TSS_INFLUENT_MG_L</t>
  </si>
  <si>
    <t>TSS_EFFLUENT_MG_L</t>
  </si>
  <si>
    <t>TSS_EFFLUENT_LBS</t>
  </si>
  <si>
    <t>TSS_PERCENT_REMOVAL</t>
  </si>
  <si>
    <t>TSS_EFFLUENT_WK_AVG_MG_L</t>
  </si>
  <si>
    <t>TSS_EFFLUENT_WK_AVG_LBS</t>
  </si>
  <si>
    <t>DO_INFLUENT_MG_L</t>
  </si>
  <si>
    <t>DO_EFFLUENT_MG_L</t>
  </si>
  <si>
    <t>PH_INFLUENT</t>
  </si>
  <si>
    <t>PH_EFFLUENT</t>
  </si>
  <si>
    <t>SETT_SOLIDS_INFLUENT_ML_L</t>
  </si>
  <si>
    <t>BSS</t>
  </si>
  <si>
    <t>SETT_SOLIDS_EFFLUENT_MG_L</t>
  </si>
  <si>
    <t>B_EST_ECOLI</t>
  </si>
  <si>
    <t>EFFLUENT_ECOLI</t>
  </si>
  <si>
    <t>B_TRC</t>
  </si>
  <si>
    <t>TOTAL_CHLORINE_RESIDUAL_MG_L</t>
  </si>
  <si>
    <t>NITRITE_NITRATE_AS_N_INF_MG_L</t>
  </si>
  <si>
    <t>NITRITE_NITRATE_AS_N_INF_LBS</t>
  </si>
  <si>
    <t>NITRITE_NITRATE_AS_N_EFF_MG_L</t>
  </si>
  <si>
    <t>NITRITE_NITRATE_AS_N_EFF_LBS</t>
  </si>
  <si>
    <t>NITRITE_NITRATE_PERCENT_RMVL</t>
  </si>
  <si>
    <t>TKN_AS_N_INFLUENT_MG_L</t>
  </si>
  <si>
    <t>TKN_AS_N_EFFLUENT_MG_L</t>
  </si>
  <si>
    <t>TKN_AS_N_EFFLUENT_LBS</t>
  </si>
  <si>
    <t>TKN_AS_N_PERCENT_REMOVAL</t>
  </si>
  <si>
    <t>TN_INFLUENT_MG_L</t>
  </si>
  <si>
    <t>TN_INFLUENT_LBS</t>
  </si>
  <si>
    <t>TN_EFFLUENT_MG_L</t>
  </si>
  <si>
    <t>TN_EFFLUENT_LBS</t>
  </si>
  <si>
    <t>TOTAL_PHOS_INFLUENT_MG_L</t>
  </si>
  <si>
    <t>TP_INFLUENT_LBS</t>
  </si>
  <si>
    <t>TOTAL_PHOS_EFFLUENT_MG_L</t>
  </si>
  <si>
    <t>TOTAL_PHOS_EFFLUENT_LBS</t>
  </si>
  <si>
    <t>TOTAL_PHOS_PERCENT_REMOVAL</t>
  </si>
  <si>
    <t>PERCENT_SOLIDS</t>
  </si>
  <si>
    <t>QTY_WET_SLUDGE_GENERATED_GAL</t>
  </si>
  <si>
    <t>WEIGHT_DRY_SLUDGE_GEN_TONS</t>
  </si>
  <si>
    <t>QTY_WET_SLUDGE_DISPOSED_GAL</t>
  </si>
  <si>
    <t>WEIGHT_DRY_SLUDGE_DISPOSED_TON</t>
  </si>
  <si>
    <t>INSTREAM_MON_DAILY_MAX_MGD</t>
  </si>
  <si>
    <t>INSTREAM_MON_DAILY_AVG_MGD</t>
  </si>
  <si>
    <t>January</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</si>
  <si>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</si>
  <si>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TOTAL</t>
  </si>
  <si>
    <t>AVERAGE</t>
  </si>
  <si>
    <t>MAXIMUM</t>
  </si>
  <si>
    <t>MINIMUM</t>
  </si>
  <si>
    <t>PERMIT LIMIT DAILY MAX</t>
  </si>
  <si>
    <t>PERMIT LIMIT DAILY MIN</t>
  </si>
  <si>
    <t>PERMIT LIMIT MONTHLY WKLY/AVG</t>
  </si>
  <si>
    <t>*E. Coli geomean is shown</t>
  </si>
  <si>
    <t>in the Average row</t>
  </si>
  <si>
    <t>Signature</t>
  </si>
  <si>
    <t>Plant</t>
  </si>
  <si>
    <t>Grade</t>
  </si>
  <si>
    <t>Certification #</t>
  </si>
  <si>
    <t>County</t>
  </si>
  <si>
    <t>February</t>
  </si>
  <si>
    <t>March</t>
  </si>
  <si>
    <t>April</t>
  </si>
  <si>
    <t>May</t>
  </si>
  <si>
    <t>June</t>
  </si>
  <si>
    <t>July</t>
  </si>
  <si>
    <t>August</t>
  </si>
  <si>
    <t>September</t>
  </si>
  <si>
    <t>October</t>
  </si>
  <si>
    <t>November</t>
  </si>
  <si>
    <t>December</t>
  </si>
  <si>
    <t>ENTER DATA INTO</t>
  </si>
  <si>
    <t>**Password protect**</t>
  </si>
  <si>
    <t>THE YELLOW CELLS</t>
  </si>
  <si>
    <t>**and hide this tab**</t>
  </si>
  <si>
    <t>Facility Name:</t>
  </si>
  <si>
    <t>County:</t>
  </si>
  <si>
    <t>Permit Number:</t>
  </si>
  <si>
    <t>Year:</t>
  </si>
  <si>
    <r>
      <t>Winter Months:</t>
    </r>
    <r>
      <rPr>
        <b/>
        <sz val="20"/>
        <rFont val="Arial"/>
        <family val="2"/>
      </rPr>
      <t xml:space="preserve"> (January, February, March, April, Nov and Dec)</t>
    </r>
  </si>
  <si>
    <r>
      <t>CBOD</t>
    </r>
    <r>
      <rPr>
        <vertAlign val="subscript"/>
        <sz val="12"/>
        <rFont val="Arial"/>
        <family val="2"/>
      </rPr>
      <t>5</t>
    </r>
    <r>
      <rPr>
        <sz val="12"/>
        <rFont val="Arial"/>
        <family val="2"/>
      </rPr>
      <t xml:space="preserve"> INFLUENT
(mg/L)</t>
    </r>
  </si>
  <si>
    <r>
      <t>CBOD</t>
    </r>
    <r>
      <rPr>
        <vertAlign val="subscript"/>
        <sz val="12"/>
        <rFont val="Arial"/>
        <family val="2"/>
      </rPr>
      <t>5</t>
    </r>
    <r>
      <rPr>
        <sz val="12"/>
        <rFont val="Arial"/>
        <family val="2"/>
      </rPr>
      <t xml:space="preserve"> EFFLUENT
(mg/L)</t>
    </r>
  </si>
  <si>
    <r>
      <t>CBOD</t>
    </r>
    <r>
      <rPr>
        <vertAlign val="subscript"/>
        <sz val="12"/>
        <rFont val="Arial"/>
        <family val="2"/>
      </rPr>
      <t>5</t>
    </r>
    <r>
      <rPr>
        <sz val="12"/>
        <rFont val="Arial"/>
        <family val="2"/>
      </rPr>
      <t xml:space="preserve"> EFFLUENT
(POUNDS)</t>
    </r>
  </si>
  <si>
    <r>
      <t>CBOD</t>
    </r>
    <r>
      <rPr>
        <vertAlign val="subscript"/>
        <sz val="12"/>
        <rFont val="Arial"/>
        <family val="2"/>
      </rPr>
      <t>5</t>
    </r>
    <r>
      <rPr>
        <sz val="12"/>
        <rFont val="Arial"/>
        <family val="2"/>
      </rPr>
      <t xml:space="preserve"> PERCENT
REMOVAL</t>
    </r>
  </si>
  <si>
    <r>
      <t>BOD</t>
    </r>
    <r>
      <rPr>
        <vertAlign val="subscript"/>
        <sz val="12"/>
        <rFont val="Arial"/>
        <family val="2"/>
      </rPr>
      <t>5</t>
    </r>
    <r>
      <rPr>
        <sz val="12"/>
        <rFont val="Arial"/>
        <family val="2"/>
      </rPr>
      <t xml:space="preserve"> INFLUENT
(mg/L)</t>
    </r>
  </si>
  <si>
    <r>
      <t>BOD</t>
    </r>
    <r>
      <rPr>
        <vertAlign val="subscript"/>
        <sz val="12"/>
        <rFont val="Arial"/>
        <family val="2"/>
      </rPr>
      <t>5</t>
    </r>
    <r>
      <rPr>
        <sz val="12"/>
        <rFont val="Arial"/>
        <family val="2"/>
      </rPr>
      <t xml:space="preserve"> EFFLUENT
(mg/L)</t>
    </r>
  </si>
  <si>
    <r>
      <t>BOD</t>
    </r>
    <r>
      <rPr>
        <vertAlign val="subscript"/>
        <sz val="12"/>
        <rFont val="Arial"/>
        <family val="2"/>
      </rPr>
      <t>5</t>
    </r>
    <r>
      <rPr>
        <sz val="12"/>
        <rFont val="Arial"/>
        <family val="2"/>
      </rPr>
      <t xml:space="preserve"> EFFLUENT
(POUNDS)</t>
    </r>
  </si>
  <si>
    <r>
      <t>BOD</t>
    </r>
    <r>
      <rPr>
        <vertAlign val="subscript"/>
        <sz val="12"/>
        <rFont val="Arial"/>
        <family val="2"/>
      </rPr>
      <t>5</t>
    </r>
    <r>
      <rPr>
        <sz val="12"/>
        <rFont val="Arial"/>
        <family val="2"/>
      </rPr>
      <t xml:space="preserve"> PERCENT
REMOVAL</t>
    </r>
  </si>
  <si>
    <t>TKN as N  PERCENT
REMOVAL</t>
  </si>
  <si>
    <t>TN  PERCENT
REMOVAL</t>
  </si>
  <si>
    <t>External Outfall</t>
  </si>
  <si>
    <t>001</t>
  </si>
  <si>
    <t>PERMIT LIMIT MONTHLY/WKLY AVG</t>
  </si>
  <si>
    <t>may use 9999 to show</t>
  </si>
  <si>
    <t>no permit limits to avoid</t>
  </si>
  <si>
    <t>The Summer Months permit limits will match the data entered into the Winter Months unless you type over the formula in the Summer Months cells</t>
  </si>
  <si>
    <t>getting highlighted cells</t>
  </si>
  <si>
    <t>in monthly tabs</t>
  </si>
  <si>
    <t>in the monthly tabs</t>
  </si>
  <si>
    <r>
      <t>Summer Months:</t>
    </r>
    <r>
      <rPr>
        <b/>
        <sz val="20"/>
        <rFont val="Arial"/>
        <family val="2"/>
      </rPr>
      <t xml:space="preserve"> (May, June, July, Aug, Sept and Oct)</t>
    </r>
  </si>
  <si>
    <t>TN Annual Load (lbs/yr)</t>
  </si>
  <si>
    <t>TP Annual Load (lbs/yr)</t>
  </si>
  <si>
    <t>Month</t>
  </si>
  <si>
    <t>Year</t>
  </si>
  <si>
    <t>Influent</t>
  </si>
  <si>
    <t>Effluent</t>
  </si>
  <si>
    <t>TN       (as N) mg/l</t>
  </si>
  <si>
    <t>TN Quart. Average (mg/l)</t>
  </si>
  <si>
    <t>TN    (as N) lbs</t>
  </si>
  <si>
    <t>TN Quart. Average (lbs)</t>
  </si>
  <si>
    <t>TN      (as N) mg/l</t>
  </si>
  <si>
    <t>TN      (as N) lbs</t>
  </si>
  <si>
    <t>This year's data will populate and calculate automatically</t>
  </si>
  <si>
    <t>TP        (as P) mg/l</t>
  </si>
  <si>
    <t>TP Quart. Average (mg/l)</t>
  </si>
  <si>
    <t>TP     (as P) lbs</t>
  </si>
  <si>
    <t>TP Quart. Average (lbs)</t>
  </si>
  <si>
    <t>TP      (as P) mg/l</t>
  </si>
  <si>
    <t>TP       (as P) lbs</t>
  </si>
  <si>
    <t># of TP Samples Taken</t>
  </si>
  <si>
    <t>Reported TP Monthly Load (lbs.)</t>
  </si>
  <si>
    <t>TP - Annual Rolling Load (lbs./year)</t>
  </si>
  <si>
    <t># of TN Samples Taken</t>
  </si>
  <si>
    <t>Reported TN Monthly Load (lbs.)</t>
  </si>
  <si>
    <t>TN - Annual Rolling Load (lbs./year)</t>
  </si>
  <si>
    <t>Enter the previous year's data in columns E, F, H &amp; I</t>
  </si>
  <si>
    <t>This year's data - the 12 month running load will calculate automatically</t>
  </si>
  <si>
    <t>Optimization Target Annual Load</t>
  </si>
  <si>
    <t>Phosphorus, Total (as P):</t>
  </si>
  <si>
    <t>Nitrogen, Total (as N):</t>
  </si>
  <si>
    <t>lbs./year</t>
  </si>
  <si>
    <t>Rolling Annual Load</t>
  </si>
  <si>
    <t>NPDES Permit:</t>
  </si>
  <si>
    <t>TN Quart. Max (mg/l)</t>
  </si>
  <si>
    <t>TN Quart. Max (lbs)</t>
  </si>
  <si>
    <t>TP Quart. Max (mg/l)</t>
  </si>
  <si>
    <t>TP Quart. Max (lbs)</t>
  </si>
  <si>
    <t>Buffalo WWTP</t>
  </si>
  <si>
    <t>Humphreys</t>
  </si>
  <si>
    <t>TN0067865</t>
  </si>
  <si>
    <t>&lt;</t>
  </si>
  <si>
    <t>Kevin R. Coleman</t>
  </si>
  <si>
    <t>BNS</t>
  </si>
  <si>
    <t>Kevin  R. Coleman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</si>
</sst>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
    <numFmt numFmtId="168" formatCode="m/d/yy;@"/>
  </numFmts>
  <fonts count="33">
    <font>
      <sz val="11"/>
      <color theme="1"/>
      <name val="Calibri"/>
      <family val="2"/>
      <scheme val="minor"/>
    </font>
    <font>
      <sz val="10"/>
      <name val="Arial"/>
      <family val="2"/>
    </font>
    <font>
      <sz val="11"/>
      <name val="Arial"/>
      <family val="2"/>
    </font>
    <font>
      <vertAlign val="subscript"/>
      <sz val="11"/>
      <name val="Arial"/>
      <family val="2"/>
    </font>
    <font>
      <sz val="11"/>
      <color theme="0" tint="-0.3499799966812134"/>
      <name val="Arial"/>
      <family val="2"/>
    </font>
    <font>
      <b/>
      <sz val="11"/>
      <name val="Arial"/>
      <family val="2"/>
    </font>
    <font>
      <u val="single"/>
      <sz val="11"/>
      <name val="Arial"/>
      <family val="2"/>
    </font>
    <font>
      <sz val="12"/>
      <color theme="1"/>
      <name val="Arial"/>
      <family val="2"/>
    </font>
    <font>
      <b/>
      <sz val="12"/>
      <color theme="1"/>
      <name val="Arial"/>
      <family val="2"/>
    </font>
    <font>
      <sz val="12"/>
      <name val="Arial"/>
      <family val="2"/>
    </font>
    <font>
      <vertAlign val="subscript"/>
      <sz val="12"/>
      <name val="Arial"/>
      <family val="2"/>
    </font>
    <font>
      <vertAlign val="subscript"/>
      <sz val="12"/>
      <color theme="1"/>
      <name val="Arial"/>
      <family val="2"/>
    </font>
    <font>
      <sz val="15"/>
      <name val="Arial"/>
      <family val="2"/>
    </font>
    <font>
      <b/>
      <sz val="12"/>
      <color theme="1"/>
      <name val="Times New Roman"/>
      <family val="1"/>
    </font>
    <font>
      <sz val="12"/>
      <color theme="1"/>
      <name val="Times New Roman"/>
      <family val="1"/>
    </font>
    <font>
      <sz val="13"/>
      <color theme="1"/>
      <name val="Times New Roman"/>
      <family val="1"/>
    </font>
    <font>
      <b/>
      <sz val="13"/>
      <color theme="1"/>
      <name val="Times New Roman"/>
      <family val="1"/>
    </font>
    <font>
      <b/>
      <sz val="15"/>
      <color theme="1"/>
      <name val="Times New Roman"/>
      <family val="1"/>
    </font>
    <font>
      <b/>
      <u val="single"/>
      <sz val="15"/>
      <color theme="1"/>
      <name val="Times New Roman"/>
      <family val="1"/>
    </font>
    <font>
      <u val="single"/>
      <sz val="13"/>
      <color theme="1"/>
      <name val="Times New Roman"/>
      <family val="1"/>
    </font>
    <font>
      <b/>
      <sz val="14"/>
      <color theme="1"/>
      <name val="Times New Roman"/>
      <family val="1"/>
    </font>
    <font>
      <sz val="12"/>
      <color theme="1"/>
      <name val="Calibri"/>
      <family val="2"/>
      <scheme val="minor"/>
    </font>
    <font>
      <b/>
      <sz val="30"/>
      <name val="Times New Roman"/>
      <family val="1"/>
    </font>
    <font>
      <sz val="12"/>
      <color theme="0" tint="-0.3499799966812134"/>
      <name val="Arial"/>
      <family val="2"/>
    </font>
    <font>
      <b/>
      <sz val="12"/>
      <name val="Arial"/>
      <family val="2"/>
    </font>
    <font>
      <u val="single"/>
      <sz val="12"/>
      <name val="Arial"/>
      <family val="2"/>
    </font>
    <font>
      <b/>
      <sz val="18"/>
      <color theme="1"/>
      <name val="Calibri"/>
      <family val="2"/>
      <scheme val="minor"/>
    </font>
    <font>
      <sz val="22"/>
      <name val="Arial"/>
      <family val="2"/>
    </font>
    <font>
      <b/>
      <sz val="22"/>
      <name val="Arial"/>
      <family val="2"/>
    </font>
    <font>
      <b/>
      <u val="single"/>
      <sz val="25"/>
      <name val="Arial"/>
      <family val="2"/>
    </font>
    <font>
      <b/>
      <sz val="14"/>
      <name val="Arial"/>
      <family val="2"/>
    </font>
    <font>
      <sz val="14"/>
      <name val="Arial"/>
      <family val="2"/>
    </font>
    <font>
      <b/>
      <sz val="20"/>
      <name val="Arial"/>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CC"/>
        <bgColor indexed="64"/>
      </patternFill>
    </fill>
    <fill>
      <patternFill patternType="solid">
        <fgColor rgb="FF80808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141">
    <border>
      <left/>
      <right/>
      <top/>
      <bottom/>
      <diagonal/>
    </border>
    <border>
      <left style="medium"/>
      <right style="medium"/>
      <top style="medium"/>
      <bottom style="medium"/>
    </border>
    <border>
      <left style="medium"/>
      <right style="thin"/>
      <top style="medium"/>
      <bottom style="medium"/>
    </border>
    <border>
      <left style="medium"/>
      <right style="medium"/>
      <top/>
      <bottom style="medium"/>
    </border>
    <border>
      <left style="medium"/>
      <right style="thin"/>
      <top/>
      <bottom style="medium"/>
    </border>
    <border>
      <left style="thin"/>
      <right style="medium"/>
      <top/>
      <bottom style="medium"/>
    </border>
    <border>
      <left style="thin"/>
      <right/>
      <top/>
      <bottom style="medium"/>
    </border>
    <border>
      <left/>
      <right style="thin"/>
      <top/>
      <bottom style="medium"/>
    </border>
    <border>
      <left style="medium"/>
      <right style="medium"/>
      <top style="medium"/>
      <bottom style="thin"/>
    </border>
    <border>
      <left/>
      <right/>
      <top style="medium"/>
      <bottom/>
    </border>
    <border>
      <left/>
      <right style="medium"/>
      <top style="medium"/>
      <bottom/>
    </border>
    <border>
      <left/>
      <right style="medium"/>
      <top/>
      <bottom/>
    </border>
    <border>
      <left style="thin"/>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right style="thin"/>
      <top/>
      <bottom style="thin"/>
    </border>
    <border>
      <left/>
      <right style="thin"/>
      <top style="thin"/>
      <bottom style="thin"/>
    </border>
    <border>
      <left/>
      <right style="thin"/>
      <top style="thin"/>
      <bottom/>
    </border>
    <border>
      <left style="thin"/>
      <right/>
      <top style="thin"/>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top style="medium"/>
      <bottom style="thin"/>
    </border>
    <border>
      <left style="thin"/>
      <right/>
      <top style="thin"/>
      <bottom style="medium"/>
    </border>
    <border>
      <left style="thin"/>
      <right style="medium"/>
      <top style="thin"/>
      <bottom style="medium"/>
    </border>
    <border>
      <left style="medium"/>
      <right style="medium"/>
      <top/>
      <bottom/>
    </border>
    <border>
      <left/>
      <right style="thin"/>
      <top style="thin"/>
      <bottom style="medium"/>
    </border>
    <border>
      <left style="medium"/>
      <right style="medium"/>
      <top style="thin"/>
      <bottom style="thin"/>
    </border>
    <border>
      <left style="medium"/>
      <right style="medium"/>
      <top style="thin"/>
      <bottom style="medium"/>
    </border>
    <border>
      <left style="thin"/>
      <right/>
      <top/>
      <bottom style="thin"/>
    </border>
    <border>
      <left/>
      <right style="thin"/>
      <top style="medium"/>
      <bottom style="thin"/>
    </border>
    <border>
      <left style="thin"/>
      <right style="thin"/>
      <top/>
      <bottom/>
    </border>
    <border>
      <left style="thin"/>
      <right style="thin"/>
      <top style="medium"/>
      <bottom style="medium"/>
    </border>
    <border>
      <left style="thin"/>
      <right style="thin"/>
      <top/>
      <bottom style="medium"/>
    </border>
    <border>
      <left style="thin"/>
      <right style="thin"/>
      <top style="thick"/>
      <bottom style="thin"/>
    </border>
    <border>
      <left style="medium"/>
      <right style="medium"/>
      <top style="thick"/>
      <bottom style="thin"/>
    </border>
    <border>
      <left style="thick"/>
      <right style="thick"/>
      <top/>
      <bottom/>
    </border>
    <border>
      <left style="thick"/>
      <right style="medium"/>
      <top style="thick"/>
      <bottom style="thick"/>
    </border>
    <border>
      <left style="medium"/>
      <right style="thick"/>
      <top style="thick"/>
      <bottom style="thick"/>
    </border>
    <border>
      <left/>
      <right style="medium"/>
      <top style="thick"/>
      <bottom style="thick"/>
    </border>
    <border>
      <left style="medium"/>
      <right style="medium"/>
      <top style="thick"/>
      <bottom style="thick"/>
    </border>
    <border>
      <left style="thick"/>
      <right style="medium"/>
      <top style="thick"/>
      <bottom style="thin"/>
    </border>
    <border>
      <left style="medium"/>
      <right style="thick"/>
      <top style="thick"/>
      <bottom style="thin"/>
    </border>
    <border>
      <left style="thick"/>
      <right style="medium"/>
      <top style="thin"/>
      <bottom style="thin"/>
    </border>
    <border>
      <left style="medium"/>
      <right style="thick"/>
      <top style="thin"/>
      <bottom style="thin"/>
    </border>
    <border>
      <left style="thick"/>
      <right style="medium"/>
      <top style="thin"/>
      <bottom/>
    </border>
    <border>
      <left style="medium"/>
      <right style="thick"/>
      <top style="thin"/>
      <bottom/>
    </border>
    <border>
      <left style="thick"/>
      <right style="medium"/>
      <top style="thin"/>
      <bottom style="thick"/>
    </border>
    <border>
      <left style="medium"/>
      <right style="thick"/>
      <top style="thin"/>
      <bottom style="thick"/>
    </border>
    <border>
      <left style="thick"/>
      <right style="medium"/>
      <top/>
      <bottom style="thin"/>
    </border>
    <border>
      <left style="medium"/>
      <right style="thick"/>
      <top/>
      <bottom style="thin"/>
    </border>
    <border>
      <left style="medium"/>
      <right/>
      <top/>
      <bottom/>
    </border>
    <border>
      <left style="medium"/>
      <right style="medium"/>
      <top style="thin"/>
      <bottom/>
    </border>
    <border>
      <left style="medium"/>
      <right style="medium"/>
      <top style="thin"/>
      <bottom style="thick"/>
    </border>
    <border>
      <left/>
      <right style="medium"/>
      <top style="thick"/>
      <bottom style="thin"/>
    </border>
    <border>
      <left/>
      <right style="medium"/>
      <top style="thin"/>
      <bottom style="thin"/>
    </border>
    <border>
      <left/>
      <right style="medium"/>
      <top style="thin"/>
      <bottom/>
    </border>
    <border>
      <left/>
      <right style="medium"/>
      <top style="thin"/>
      <bottom style="thick"/>
    </border>
    <border>
      <left style="medium"/>
      <right style="medium"/>
      <top/>
      <bottom style="thin"/>
    </border>
    <border>
      <left/>
      <right style="medium"/>
      <top/>
      <bottom style="thin"/>
    </border>
    <border>
      <left style="medium"/>
      <right style="medium"/>
      <top style="medium"/>
      <bottom/>
    </border>
    <border>
      <left style="thick"/>
      <right/>
      <top/>
      <bottom style="medium"/>
    </border>
    <border>
      <left style="thick"/>
      <right/>
      <top style="medium"/>
      <bottom style="thin"/>
    </border>
    <border>
      <left style="thick"/>
      <right/>
      <top style="thin"/>
      <bottom style="thin"/>
    </border>
    <border>
      <left style="thin"/>
      <right style="thin"/>
      <top/>
      <bottom style="thin"/>
    </border>
    <border>
      <left style="thin"/>
      <right/>
      <top style="medium"/>
      <bottom style="medium"/>
    </border>
    <border>
      <left style="thin"/>
      <right style="medium"/>
      <top style="medium"/>
      <bottom style="medium"/>
    </border>
    <border>
      <left/>
      <right style="thin"/>
      <top style="medium"/>
      <bottom style="medium"/>
    </border>
    <border>
      <left style="medium"/>
      <right style="thin"/>
      <top/>
      <bottom/>
    </border>
    <border>
      <left/>
      <right style="thin"/>
      <top/>
      <bottom/>
    </border>
    <border>
      <left style="thin"/>
      <right style="medium"/>
      <top/>
      <bottom/>
    </border>
    <border>
      <left style="thin"/>
      <right style="thin"/>
      <top style="thin"/>
      <bottom/>
    </border>
    <border>
      <left/>
      <right/>
      <top style="thin"/>
      <bottom style="thin"/>
    </border>
    <border>
      <left style="thick">
        <color rgb="FFFF0000"/>
      </left>
      <right style="thin"/>
      <top style="thin"/>
      <bottom style="thin"/>
    </border>
    <border>
      <left style="thin"/>
      <right style="thick">
        <color rgb="FFFF0000"/>
      </right>
      <top style="thin"/>
      <bottom style="thin"/>
    </border>
    <border>
      <left style="medium">
        <color rgb="FFFF0000"/>
      </left>
      <right style="medium">
        <color rgb="FFFF0000"/>
      </right>
      <top style="thin"/>
      <bottom style="thin"/>
    </border>
    <border>
      <left/>
      <right/>
      <top style="thin"/>
      <bottom style="medium"/>
    </border>
    <border>
      <left style="thick">
        <color rgb="FFFF0000"/>
      </left>
      <right style="thin"/>
      <top style="thin"/>
      <bottom style="medium"/>
    </border>
    <border>
      <left style="thin"/>
      <right style="thick">
        <color rgb="FFFF0000"/>
      </right>
      <top style="thin"/>
      <bottom style="medium"/>
    </border>
    <border>
      <left/>
      <right style="medium"/>
      <top style="thin"/>
      <bottom style="medium"/>
    </border>
    <border>
      <left style="medium">
        <color rgb="FFFF0000"/>
      </left>
      <right style="medium">
        <color rgb="FFFF0000"/>
      </right>
      <top style="thin"/>
      <bottom style="medium"/>
    </border>
    <border>
      <left style="thick">
        <color rgb="FFFF0000"/>
      </left>
      <right style="thick">
        <color rgb="FFFF0000"/>
      </right>
      <top style="thin"/>
      <bottom style="thin"/>
    </border>
    <border>
      <left style="thick">
        <color rgb="FFFF0000"/>
      </left>
      <right/>
      <top style="thin"/>
      <bottom style="thin"/>
    </border>
    <border>
      <left style="medium">
        <color rgb="FFFF0000"/>
      </left>
      <right style="medium">
        <color rgb="FFFF0000"/>
      </right>
      <top style="medium"/>
      <bottom/>
    </border>
    <border>
      <left style="medium">
        <color rgb="FFFF0000"/>
      </left>
      <right/>
      <top style="medium"/>
      <bottom/>
    </border>
    <border>
      <left style="medium">
        <color rgb="FFFF0000"/>
      </left>
      <right style="medium">
        <color rgb="FFFF0000"/>
      </right>
      <top/>
      <bottom/>
    </border>
    <border>
      <left style="medium">
        <color rgb="FFFF0000"/>
      </left>
      <right/>
      <top/>
      <bottom/>
    </border>
    <border>
      <left style="medium">
        <color rgb="FFFF0000"/>
      </left>
      <right style="medium">
        <color rgb="FFFF0000"/>
      </right>
      <top/>
      <bottom style="thick">
        <color rgb="FFFF0000"/>
      </bottom>
    </border>
    <border>
      <left style="thick">
        <color rgb="FFFF0000"/>
      </left>
      <right style="thick">
        <color rgb="FFFF0000"/>
      </right>
      <top style="medium"/>
      <bottom/>
    </border>
    <border>
      <left style="thick">
        <color rgb="FFFF0000"/>
      </left>
      <right style="thick">
        <color rgb="FFFF0000"/>
      </right>
      <top/>
      <bottom/>
    </border>
    <border>
      <left/>
      <right/>
      <top/>
      <bottom style="medium"/>
    </border>
    <border>
      <left style="medium"/>
      <right style="thin"/>
      <top style="medium"/>
      <bottom/>
    </border>
    <border>
      <left style="thin"/>
      <right style="medium"/>
      <top style="medium"/>
      <bottom/>
    </border>
    <border>
      <left style="thin"/>
      <right/>
      <top/>
      <bottom/>
    </border>
    <border>
      <left/>
      <right/>
      <top style="medium"/>
      <bottom style="thin"/>
    </border>
    <border>
      <left style="thick">
        <color rgb="FFFF0000"/>
      </left>
      <right style="thin"/>
      <top style="medium"/>
      <bottom style="thin"/>
    </border>
    <border>
      <left style="thin"/>
      <right style="thick">
        <color rgb="FFFF0000"/>
      </right>
      <top style="medium"/>
      <bottom style="thin"/>
    </border>
    <border>
      <left/>
      <right style="medium"/>
      <top style="medium"/>
      <bottom style="thin"/>
    </border>
    <border>
      <left style="medium">
        <color rgb="FFFF0000"/>
      </left>
      <right style="medium">
        <color rgb="FFFF0000"/>
      </right>
      <top style="medium"/>
      <bottom style="thin"/>
    </border>
    <border>
      <left style="thick">
        <color rgb="FFFF0000"/>
      </left>
      <right style="thick">
        <color rgb="FFFF0000"/>
      </right>
      <top style="medium"/>
      <bottom style="thin"/>
    </border>
    <border>
      <left style="thick">
        <color rgb="FFFF0000"/>
      </left>
      <right/>
      <top style="medium"/>
      <bottom style="thin"/>
    </border>
    <border>
      <left style="thick">
        <color rgb="FFFF0000"/>
      </left>
      <right style="thick">
        <color rgb="FFFF0000"/>
      </right>
      <top style="thin"/>
      <bottom style="medium"/>
    </border>
    <border>
      <left style="thick">
        <color rgb="FFFF0000"/>
      </left>
      <right/>
      <top style="thin"/>
      <bottom style="medium"/>
    </border>
    <border>
      <left/>
      <right/>
      <top style="medium"/>
      <bottom style="medium"/>
    </border>
    <border>
      <left/>
      <right/>
      <top/>
      <bottom style="thin"/>
    </border>
    <border>
      <left/>
      <right/>
      <top style="thin"/>
      <bottom/>
    </border>
    <border>
      <left style="thin"/>
      <right style="thin"/>
      <top style="thin"/>
      <bottom style="thick"/>
    </border>
    <border>
      <left/>
      <right style="thick"/>
      <top/>
      <bottom style="medium"/>
    </border>
    <border>
      <left/>
      <right style="thick"/>
      <top style="medium"/>
      <bottom style="thin"/>
    </border>
    <border>
      <left/>
      <right style="thick"/>
      <top/>
      <bottom style="thin"/>
    </border>
    <border>
      <left/>
      <right style="thick"/>
      <top style="thin"/>
      <bottom style="thin"/>
    </border>
    <border>
      <left style="thick">
        <color rgb="FFFF0000"/>
      </left>
      <right/>
      <top/>
      <bottom/>
    </border>
    <border>
      <left/>
      <right style="thick">
        <color rgb="FFFF0000"/>
      </right>
      <top/>
      <bottom/>
    </border>
    <border>
      <left style="medium"/>
      <right/>
      <top style="medium"/>
      <bottom style="medium"/>
    </border>
    <border>
      <left/>
      <right style="medium"/>
      <top style="medium"/>
      <bottom style="medium"/>
    </border>
    <border>
      <left style="medium"/>
      <right/>
      <top/>
      <bottom style="thin"/>
    </border>
    <border>
      <left style="medium"/>
      <right/>
      <top style="thin"/>
      <bottom style="thin"/>
    </border>
    <border>
      <left style="medium"/>
      <right/>
      <top style="thin"/>
      <bottom style="medium"/>
    </border>
    <border>
      <left style="thick">
        <color rgb="FFFF0000"/>
      </left>
      <right/>
      <top style="medium"/>
      <bottom/>
    </border>
    <border>
      <left/>
      <right style="thick">
        <color rgb="FFFF0000"/>
      </right>
      <top style="medium"/>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medium"/>
      <right/>
      <top style="medium"/>
      <bottom style="thin"/>
    </border>
    <border>
      <left style="medium"/>
      <right style="medium"/>
      <top style="thick"/>
      <bottom/>
    </border>
    <border>
      <left style="medium"/>
      <right style="medium"/>
      <top/>
      <bottom style="thick"/>
    </border>
    <border>
      <left style="medium"/>
      <right style="thick"/>
      <top style="thick"/>
      <bottom/>
    </border>
    <border>
      <left style="medium"/>
      <right style="thick"/>
      <top/>
      <bottom/>
    </border>
    <border>
      <left style="medium"/>
      <right style="thick"/>
      <top/>
      <bottom style="thick"/>
    </border>
    <border>
      <left style="slantDashDot"/>
      <right/>
      <top style="slantDashDot"/>
      <bottom/>
    </border>
    <border>
      <left style="slantDashDot"/>
      <right/>
      <top/>
      <bottom/>
    </border>
    <border>
      <left style="slantDashDot"/>
      <right/>
      <top/>
      <bottom style="slantDashDot"/>
    </border>
    <border>
      <left style="thick"/>
      <right style="thick"/>
      <top style="thick"/>
      <bottom style="thick"/>
    </border>
    <border>
      <left style="slantDashDot"/>
      <right style="medium"/>
      <top style="slantDashDot"/>
      <bottom/>
    </border>
    <border>
      <left style="slantDashDot"/>
      <right style="medium"/>
      <top/>
      <bottom/>
    </border>
    <border>
      <left style="slantDashDot"/>
      <right style="medium"/>
      <top/>
      <bottom style="slantDashDot"/>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9">
    <xf numFmtId="0" fontId="0" fillId="0" borderId="0" xfId="0"/>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textRotation="90" wrapText="1"/>
    </xf>
    <xf numFmtId="0" fontId="2" fillId="3" borderId="0" xfId="0" applyFont="1" applyFill="1" applyAlignment="1">
      <alignment horizontal="center" vertical="center"/>
    </xf>
    <xf numFmtId="0" fontId="2"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49" fontId="2" fillId="2" borderId="4" xfId="0" applyNumberFormat="1" applyFont="1" applyFill="1" applyBorder="1" applyAlignment="1">
      <alignment horizontal="center" vertical="center" textRotation="90" wrapText="1"/>
    </xf>
    <xf numFmtId="49" fontId="2" fillId="2" borderId="5" xfId="0" applyNumberFormat="1" applyFont="1" applyFill="1" applyBorder="1" applyAlignment="1">
      <alignment horizontal="center" vertical="center" textRotation="90" wrapText="1"/>
    </xf>
    <xf numFmtId="49" fontId="2" fillId="2" borderId="6" xfId="0" applyNumberFormat="1"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3" borderId="0" xfId="0" applyFont="1" applyFill="1" applyAlignment="1" applyProtection="1">
      <alignment horizontal="center" vertical="center"/>
      <protection locked="0"/>
    </xf>
    <xf numFmtId="0" fontId="2" fillId="4" borderId="8" xfId="0" applyFont="1" applyFill="1" applyBorder="1" applyAlignment="1">
      <alignment horizontal="center" vertical="center"/>
    </xf>
    <xf numFmtId="0" fontId="0" fillId="5" borderId="9" xfId="0" applyFill="1" applyBorder="1" applyAlignment="1">
      <alignment horizontal="center" vertical="center" wrapText="1"/>
    </xf>
    <xf numFmtId="0" fontId="0" fillId="5" borderId="10" xfId="0" applyFill="1" applyBorder="1" applyAlignment="1">
      <alignment vertical="center" wrapText="1"/>
    </xf>
    <xf numFmtId="0" fontId="0" fillId="5" borderId="0" xfId="0" applyFill="1" applyAlignment="1">
      <alignment horizontal="center" vertical="center" wrapText="1"/>
    </xf>
    <xf numFmtId="0" fontId="0" fillId="5" borderId="11" xfId="0" applyFill="1" applyBorder="1" applyAlignment="1">
      <alignment vertical="center" wrapText="1"/>
    </xf>
    <xf numFmtId="0" fontId="2" fillId="5" borderId="0" xfId="0" applyFont="1" applyFill="1" applyAlignment="1">
      <alignment vertical="top" wrapText="1"/>
    </xf>
    <xf numFmtId="0" fontId="2" fillId="5" borderId="0" xfId="0" applyFont="1" applyFill="1" applyAlignment="1">
      <alignment horizontal="left" vertical="top"/>
    </xf>
    <xf numFmtId="0" fontId="2" fillId="5" borderId="0" xfId="0" applyFont="1" applyFill="1" applyAlignment="1">
      <alignment horizontal="center" vertical="top"/>
    </xf>
    <xf numFmtId="0" fontId="2" fillId="5" borderId="0" xfId="0" applyFont="1" applyFill="1" applyAlignment="1" applyProtection="1">
      <alignment horizontal="left" vertical="center"/>
      <protection locked="0"/>
    </xf>
    <xf numFmtId="49" fontId="2" fillId="3" borderId="0" xfId="0" applyNumberFormat="1" applyFont="1" applyFill="1" applyAlignment="1" applyProtection="1">
      <alignment horizontal="center" vertical="center"/>
      <protection locked="0"/>
    </xf>
    <xf numFmtId="0" fontId="2" fillId="3" borderId="0" xfId="0" applyFont="1" applyFill="1" applyAlignment="1" applyProtection="1">
      <alignment vertical="center"/>
      <protection locked="0"/>
    </xf>
    <xf numFmtId="49" fontId="2" fillId="3" borderId="0" xfId="0" applyNumberFormat="1" applyFont="1" applyFill="1" applyAlignment="1" applyProtection="1">
      <alignment horizontal="left" vertical="center"/>
      <protection locked="0"/>
    </xf>
    <xf numFmtId="49" fontId="2" fillId="2" borderId="3" xfId="0" applyNumberFormat="1" applyFont="1" applyFill="1" applyBorder="1" applyAlignment="1">
      <alignment horizontal="center" vertical="center" textRotation="90"/>
    </xf>
    <xf numFmtId="165" fontId="2" fillId="5" borderId="12" xfId="0" applyNumberFormat="1" applyFont="1" applyFill="1" applyBorder="1" applyAlignment="1" applyProtection="1">
      <alignment horizontal="center" vertical="center"/>
      <protection locked="0"/>
    </xf>
    <xf numFmtId="0" fontId="0" fillId="5" borderId="0" xfId="0" applyFill="1"/>
    <xf numFmtId="165" fontId="2" fillId="6" borderId="13" xfId="0" applyNumberFormat="1" applyFont="1" applyFill="1" applyBorder="1" applyAlignment="1">
      <alignment horizontal="center" vertical="center"/>
    </xf>
    <xf numFmtId="165" fontId="2" fillId="6" borderId="14" xfId="0" applyNumberFormat="1" applyFont="1" applyFill="1" applyBorder="1" applyAlignment="1">
      <alignment horizontal="center" vertical="center"/>
    </xf>
    <xf numFmtId="165" fontId="2" fillId="7" borderId="13" xfId="0" applyNumberFormat="1" applyFont="1" applyFill="1" applyBorder="1" applyAlignment="1">
      <alignment horizontal="center" vertical="center"/>
    </xf>
    <xf numFmtId="165" fontId="2" fillId="6" borderId="15" xfId="0" applyNumberFormat="1" applyFont="1" applyFill="1" applyBorder="1" applyAlignment="1">
      <alignment horizontal="center" vertical="center"/>
    </xf>
    <xf numFmtId="165" fontId="2" fillId="7" borderId="16" xfId="0" applyNumberFormat="1" applyFont="1" applyFill="1" applyBorder="1" applyAlignment="1">
      <alignment horizontal="center" vertical="center"/>
    </xf>
    <xf numFmtId="164" fontId="2" fillId="7" borderId="17" xfId="0" applyNumberFormat="1" applyFont="1" applyFill="1" applyBorder="1" applyAlignment="1">
      <alignment horizontal="center" vertical="center"/>
    </xf>
    <xf numFmtId="0" fontId="7" fillId="0" borderId="0" xfId="0" applyFont="1"/>
    <xf numFmtId="0" fontId="7" fillId="0" borderId="18" xfId="0" applyFont="1" applyBorder="1" applyAlignment="1">
      <alignment horizontal="center"/>
    </xf>
    <xf numFmtId="0" fontId="7" fillId="0" borderId="12" xfId="0" applyFont="1" applyBorder="1" applyAlignment="1">
      <alignment horizontal="left" vertical="center" wrapText="1"/>
    </xf>
    <xf numFmtId="0" fontId="7" fillId="0" borderId="19" xfId="0" applyFont="1" applyBorder="1" applyAlignment="1">
      <alignment horizontal="center" wrapText="1"/>
    </xf>
    <xf numFmtId="0" fontId="9" fillId="0" borderId="19" xfId="0" applyFont="1" applyBorder="1" applyAlignment="1">
      <alignment horizontal="center" vertical="center" wrapText="1"/>
    </xf>
    <xf numFmtId="0" fontId="9" fillId="0" borderId="12" xfId="0" applyFont="1" applyBorder="1" applyAlignment="1">
      <alignment horizontal="left" vertical="center" wrapText="1"/>
    </xf>
    <xf numFmtId="0" fontId="9" fillId="0" borderId="20" xfId="0" applyFont="1" applyBorder="1" applyAlignment="1">
      <alignment horizontal="center" vertical="center" wrapText="1"/>
    </xf>
    <xf numFmtId="0" fontId="7" fillId="0" borderId="21" xfId="0" applyFont="1" applyBorder="1" applyAlignment="1">
      <alignment horizontal="left" vertical="center" wrapText="1"/>
    </xf>
    <xf numFmtId="0" fontId="7" fillId="0" borderId="0" xfId="0" applyFont="1" applyAlignment="1">
      <alignment horizontal="center"/>
    </xf>
    <xf numFmtId="0" fontId="7" fillId="0" borderId="0" xfId="0" applyFont="1" applyAlignment="1">
      <alignment wrapText="1"/>
    </xf>
    <xf numFmtId="2" fontId="2" fillId="3" borderId="22" xfId="0" applyNumberFormat="1" applyFont="1" applyFill="1" applyBorder="1" applyAlignment="1" applyProtection="1">
      <alignment horizontal="center" vertical="center"/>
      <protection locked="0"/>
    </xf>
    <xf numFmtId="164" fontId="2" fillId="3" borderId="13" xfId="0" applyNumberFormat="1"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5" borderId="0" xfId="0" applyFont="1" applyFill="1" applyAlignment="1">
      <alignment horizontal="left"/>
    </xf>
    <xf numFmtId="165" fontId="2" fillId="3" borderId="22" xfId="0" applyNumberFormat="1" applyFont="1" applyFill="1" applyBorder="1" applyAlignment="1" applyProtection="1">
      <alignment horizontal="center" vertical="center"/>
      <protection locked="0"/>
    </xf>
    <xf numFmtId="165" fontId="2" fillId="3" borderId="13" xfId="0" applyNumberFormat="1" applyFont="1" applyFill="1" applyBorder="1" applyAlignment="1" applyProtection="1">
      <alignment horizontal="center" vertical="center"/>
      <protection locked="0"/>
    </xf>
    <xf numFmtId="0" fontId="2" fillId="5" borderId="9" xfId="0" applyFont="1" applyFill="1" applyBorder="1" applyAlignment="1">
      <alignment horizontal="center" vertical="center"/>
    </xf>
    <xf numFmtId="165" fontId="2" fillId="3" borderId="14" xfId="0" applyNumberFormat="1" applyFont="1" applyFill="1" applyBorder="1" applyAlignment="1" applyProtection="1">
      <alignment horizontal="center" vertical="center"/>
      <protection locked="0"/>
    </xf>
    <xf numFmtId="165" fontId="2" fillId="3" borderId="26" xfId="0" applyNumberFormat="1" applyFont="1" applyFill="1" applyBorder="1" applyAlignment="1" applyProtection="1">
      <alignment horizontal="center" vertical="center"/>
      <protection locked="0"/>
    </xf>
    <xf numFmtId="165" fontId="2" fillId="3" borderId="27" xfId="0" applyNumberFormat="1" applyFont="1" applyFill="1" applyBorder="1" applyAlignment="1" applyProtection="1">
      <alignment horizontal="center" vertical="center"/>
      <protection locked="0"/>
    </xf>
    <xf numFmtId="165" fontId="2" fillId="6" borderId="12" xfId="0" applyNumberFormat="1" applyFont="1" applyFill="1" applyBorder="1" applyAlignment="1" applyProtection="1">
      <alignment horizontal="center" vertical="center"/>
      <protection locked="0"/>
    </xf>
    <xf numFmtId="165" fontId="2" fillId="3" borderId="12" xfId="0" applyNumberFormat="1" applyFont="1" applyFill="1" applyBorder="1" applyAlignment="1" applyProtection="1">
      <alignment horizontal="center" vertical="center"/>
      <protection locked="0"/>
    </xf>
    <xf numFmtId="165" fontId="2" fillId="3" borderId="28" xfId="0" applyNumberFormat="1" applyFont="1" applyFill="1" applyBorder="1" applyAlignment="1" applyProtection="1">
      <alignment horizontal="center" vertical="center"/>
      <protection locked="0"/>
    </xf>
    <xf numFmtId="0" fontId="2" fillId="5" borderId="9" xfId="0" applyFont="1" applyFill="1" applyBorder="1" applyAlignment="1">
      <alignment horizontal="left" vertical="center"/>
    </xf>
    <xf numFmtId="165" fontId="2" fillId="5" borderId="24"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165" fontId="2" fillId="5" borderId="15" xfId="0" applyNumberFormat="1"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165" fontId="2" fillId="7" borderId="29" xfId="0" applyNumberFormat="1" applyFont="1" applyFill="1" applyBorder="1" applyAlignment="1">
      <alignment horizontal="center" vertical="center"/>
    </xf>
    <xf numFmtId="0" fontId="5" fillId="5" borderId="0" xfId="0" applyFont="1" applyFill="1" applyAlignment="1">
      <alignment horizontal="center"/>
    </xf>
    <xf numFmtId="0" fontId="5" fillId="5" borderId="0" xfId="0" applyFont="1" applyFill="1" applyAlignment="1" applyProtection="1">
      <alignment horizontal="center" vertical="center"/>
      <protection locked="0"/>
    </xf>
    <xf numFmtId="0" fontId="2" fillId="3" borderId="9" xfId="0" applyFont="1" applyFill="1" applyBorder="1" applyAlignment="1">
      <alignment horizontal="center" vertical="center"/>
    </xf>
    <xf numFmtId="0" fontId="12" fillId="5" borderId="0" xfId="0" applyFont="1" applyFill="1" applyAlignment="1" applyProtection="1">
      <alignment horizontal="center"/>
      <protection locked="0"/>
    </xf>
    <xf numFmtId="0" fontId="2" fillId="5" borderId="0" xfId="0" applyFont="1" applyFill="1" applyAlignment="1" applyProtection="1">
      <alignment horizontal="right"/>
      <protection locked="0"/>
    </xf>
    <xf numFmtId="0" fontId="0" fillId="5" borderId="0" xfId="0" applyFill="1" applyProtection="1">
      <protection locked="0"/>
    </xf>
    <xf numFmtId="15" fontId="2" fillId="3" borderId="0" xfId="0" applyNumberFormat="1" applyFont="1" applyFill="1" applyAlignment="1" applyProtection="1">
      <alignment horizontal="center" vertical="center"/>
      <protection locked="0"/>
    </xf>
    <xf numFmtId="0" fontId="2" fillId="3" borderId="1" xfId="0" applyFont="1" applyFill="1" applyBorder="1" applyAlignment="1">
      <alignment horizontal="center" vertical="center"/>
    </xf>
    <xf numFmtId="0" fontId="2" fillId="3" borderId="30" xfId="0" applyFont="1" applyFill="1" applyBorder="1" applyAlignment="1">
      <alignment horizontal="center" vertical="center"/>
    </xf>
    <xf numFmtId="0" fontId="4" fillId="3" borderId="30" xfId="0" applyFont="1" applyFill="1" applyBorder="1" applyAlignment="1">
      <alignment horizontal="center" vertical="center"/>
    </xf>
    <xf numFmtId="0" fontId="2" fillId="3" borderId="3" xfId="0" applyFont="1" applyFill="1" applyBorder="1" applyAlignment="1">
      <alignment horizontal="center" vertical="center"/>
    </xf>
    <xf numFmtId="165" fontId="2" fillId="7" borderId="17" xfId="0" applyNumberFormat="1" applyFont="1" applyFill="1" applyBorder="1" applyAlignment="1">
      <alignment horizontal="center" vertical="center"/>
    </xf>
    <xf numFmtId="164" fontId="2" fillId="7" borderId="13" xfId="0" applyNumberFormat="1" applyFont="1" applyFill="1" applyBorder="1" applyAlignment="1">
      <alignment horizontal="center"/>
    </xf>
    <xf numFmtId="164" fontId="0" fillId="7" borderId="13" xfId="0" applyNumberFormat="1" applyFill="1" applyBorder="1" applyAlignment="1">
      <alignment horizontal="center"/>
    </xf>
    <xf numFmtId="165" fontId="0" fillId="7" borderId="13" xfId="0" applyNumberFormat="1" applyFill="1" applyBorder="1" applyAlignment="1">
      <alignment horizontal="center"/>
    </xf>
    <xf numFmtId="165" fontId="2" fillId="7" borderId="22" xfId="0" applyNumberFormat="1" applyFont="1" applyFill="1" applyBorder="1" applyAlignment="1">
      <alignment horizontal="center" vertical="center"/>
    </xf>
    <xf numFmtId="2" fontId="2" fillId="7" borderId="19" xfId="0" applyNumberFormat="1" applyFont="1" applyFill="1" applyBorder="1" applyAlignment="1">
      <alignment horizontal="center" vertical="center"/>
    </xf>
    <xf numFmtId="164" fontId="2" fillId="7" borderId="16" xfId="0" applyNumberFormat="1" applyFont="1" applyFill="1" applyBorder="1" applyAlignment="1">
      <alignment horizontal="center"/>
    </xf>
    <xf numFmtId="164" fontId="0" fillId="7" borderId="16" xfId="0" applyNumberFormat="1" applyFill="1" applyBorder="1" applyAlignment="1">
      <alignment horizontal="center"/>
    </xf>
    <xf numFmtId="165" fontId="0" fillId="7" borderId="16" xfId="0" applyNumberFormat="1" applyFill="1" applyBorder="1" applyAlignment="1">
      <alignment horizontal="center"/>
    </xf>
    <xf numFmtId="165" fontId="2" fillId="7" borderId="16" xfId="0" applyNumberFormat="1" applyFont="1" applyFill="1" applyBorder="1" applyAlignment="1">
      <alignment horizontal="center"/>
    </xf>
    <xf numFmtId="165" fontId="2" fillId="7" borderId="24" xfId="0" applyNumberFormat="1" applyFont="1" applyFill="1" applyBorder="1" applyAlignment="1">
      <alignment horizontal="center" vertical="center"/>
    </xf>
    <xf numFmtId="2" fontId="2" fillId="7" borderId="31" xfId="0" applyNumberFormat="1" applyFont="1" applyFill="1" applyBorder="1" applyAlignment="1">
      <alignment horizontal="center" vertical="center"/>
    </xf>
    <xf numFmtId="165" fontId="2" fillId="7" borderId="25" xfId="0" applyNumberFormat="1" applyFont="1" applyFill="1" applyBorder="1" applyAlignment="1">
      <alignment horizontal="center" vertical="center"/>
    </xf>
    <xf numFmtId="2" fontId="2" fillId="6" borderId="24" xfId="0" applyNumberFormat="1" applyFont="1" applyFill="1" applyBorder="1" applyAlignment="1" applyProtection="1">
      <alignment horizontal="center" vertical="center"/>
      <protection locked="0"/>
    </xf>
    <xf numFmtId="165" fontId="2" fillId="6" borderId="16" xfId="0" applyNumberFormat="1" applyFont="1" applyFill="1" applyBorder="1" applyAlignment="1" applyProtection="1">
      <alignment horizontal="center" vertical="center"/>
      <protection locked="0"/>
    </xf>
    <xf numFmtId="165" fontId="2" fillId="3" borderId="16" xfId="0" applyNumberFormat="1" applyFont="1" applyFill="1" applyBorder="1" applyAlignment="1" applyProtection="1">
      <alignment horizontal="center" vertical="center"/>
      <protection locked="0"/>
    </xf>
    <xf numFmtId="165" fontId="2" fillId="3" borderId="17" xfId="0" applyNumberFormat="1" applyFont="1" applyFill="1" applyBorder="1" applyAlignment="1" applyProtection="1">
      <alignment horizontal="center" vertical="center"/>
      <protection locked="0"/>
    </xf>
    <xf numFmtId="2" fontId="2" fillId="3" borderId="24" xfId="0" applyNumberFormat="1" applyFont="1" applyFill="1" applyBorder="1" applyAlignment="1" applyProtection="1">
      <alignment horizontal="center" vertical="center"/>
      <protection locked="0"/>
    </xf>
    <xf numFmtId="2" fontId="2" fillId="3" borderId="25" xfId="0" applyNumberFormat="1" applyFont="1" applyFill="1" applyBorder="1" applyAlignment="1" applyProtection="1">
      <alignment horizontal="center" vertical="center"/>
      <protection locked="0"/>
    </xf>
    <xf numFmtId="164" fontId="2" fillId="6" borderId="16" xfId="0" applyNumberFormat="1" applyFont="1" applyFill="1" applyBorder="1" applyAlignment="1" applyProtection="1">
      <alignment horizontal="center" vertical="center"/>
      <protection locked="0"/>
    </xf>
    <xf numFmtId="164" fontId="2" fillId="3" borderId="16" xfId="0" applyNumberFormat="1" applyFont="1" applyFill="1" applyBorder="1" applyAlignment="1" applyProtection="1">
      <alignment horizontal="center" vertical="center"/>
      <protection locked="0"/>
    </xf>
    <xf numFmtId="164" fontId="2" fillId="3" borderId="17" xfId="0" applyNumberFormat="1" applyFont="1" applyFill="1" applyBorder="1" applyAlignment="1" applyProtection="1">
      <alignment horizontal="center" vertical="center"/>
      <protection locked="0"/>
    </xf>
    <xf numFmtId="165" fontId="2" fillId="6" borderId="15" xfId="0" applyNumberFormat="1" applyFont="1" applyFill="1" applyBorder="1" applyAlignment="1" applyProtection="1">
      <alignment horizontal="center" vertical="center"/>
      <protection locked="0"/>
    </xf>
    <xf numFmtId="165" fontId="2" fillId="3" borderId="15" xfId="0" applyNumberFormat="1" applyFont="1" applyFill="1" applyBorder="1" applyAlignment="1" applyProtection="1">
      <alignment horizontal="center" vertical="center"/>
      <protection locked="0"/>
    </xf>
    <xf numFmtId="165" fontId="2" fillId="3" borderId="29" xfId="0" applyNumberFormat="1" applyFont="1" applyFill="1" applyBorder="1" applyAlignment="1" applyProtection="1">
      <alignment horizontal="center" vertical="center"/>
      <protection locked="0"/>
    </xf>
    <xf numFmtId="165" fontId="2" fillId="6" borderId="24" xfId="0" applyNumberFormat="1" applyFont="1" applyFill="1" applyBorder="1" applyAlignment="1" applyProtection="1">
      <alignment horizontal="center" vertical="center"/>
      <protection locked="0"/>
    </xf>
    <xf numFmtId="165" fontId="2" fillId="3" borderId="24" xfId="0" applyNumberFormat="1" applyFont="1" applyFill="1" applyBorder="1" applyAlignment="1" applyProtection="1">
      <alignment horizontal="center" vertical="center"/>
      <protection locked="0"/>
    </xf>
    <xf numFmtId="165" fontId="2" fillId="3" borderId="25" xfId="0" applyNumberFormat="1" applyFont="1" applyFill="1" applyBorder="1" applyAlignment="1" applyProtection="1">
      <alignment horizontal="center" vertical="center"/>
      <protection locked="0"/>
    </xf>
    <xf numFmtId="0" fontId="2" fillId="8" borderId="8" xfId="0" applyFont="1" applyFill="1" applyBorder="1" applyAlignment="1">
      <alignment horizontal="center" vertical="center"/>
    </xf>
    <xf numFmtId="2" fontId="2" fillId="8" borderId="22" xfId="0" applyNumberFormat="1" applyFont="1" applyFill="1" applyBorder="1" applyAlignment="1">
      <alignment horizontal="center" vertical="center"/>
    </xf>
    <xf numFmtId="164" fontId="2" fillId="8" borderId="13" xfId="0" applyNumberFormat="1" applyFont="1" applyFill="1" applyBorder="1" applyAlignment="1">
      <alignment horizontal="center" vertical="center"/>
    </xf>
    <xf numFmtId="165" fontId="2" fillId="8" borderId="13" xfId="0" applyNumberFormat="1"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22" xfId="0" applyNumberFormat="1" applyFont="1" applyFill="1" applyBorder="1" applyAlignment="1">
      <alignment horizontal="center" vertical="center"/>
    </xf>
    <xf numFmtId="166" fontId="2" fillId="9" borderId="14" xfId="15" applyNumberFormat="1" applyFont="1" applyFill="1" applyBorder="1" applyAlignment="1">
      <alignment horizontal="center" vertical="center"/>
    </xf>
    <xf numFmtId="165" fontId="2" fillId="9" borderId="22" xfId="15" applyNumberFormat="1" applyFont="1" applyFill="1" applyBorder="1" applyAlignment="1">
      <alignment horizontal="center" vertical="center"/>
    </xf>
    <xf numFmtId="165" fontId="2" fillId="9" borderId="13" xfId="15" applyNumberFormat="1" applyFont="1" applyFill="1" applyBorder="1" applyAlignment="1">
      <alignment horizontal="center" vertical="center"/>
    </xf>
    <xf numFmtId="165" fontId="2" fillId="9" borderId="13" xfId="0" applyNumberFormat="1" applyFont="1" applyFill="1" applyBorder="1" applyAlignment="1">
      <alignment vertical="center"/>
    </xf>
    <xf numFmtId="165" fontId="2" fillId="9" borderId="14" xfId="0" applyNumberFormat="1" applyFont="1" applyFill="1" applyBorder="1" applyAlignment="1">
      <alignment vertical="center"/>
    </xf>
    <xf numFmtId="165" fontId="2" fillId="9" borderId="22" xfId="0" applyNumberFormat="1" applyFont="1" applyFill="1" applyBorder="1" applyAlignment="1">
      <alignment vertical="center"/>
    </xf>
    <xf numFmtId="2" fontId="2" fillId="9" borderId="14" xfId="0" applyNumberFormat="1" applyFont="1" applyFill="1" applyBorder="1" applyAlignment="1">
      <alignment vertical="center"/>
    </xf>
    <xf numFmtId="0" fontId="2" fillId="8" borderId="32" xfId="0" applyFont="1" applyFill="1" applyBorder="1" applyAlignment="1">
      <alignment horizontal="center" vertical="center"/>
    </xf>
    <xf numFmtId="2" fontId="2" fillId="9" borderId="24" xfId="0" applyNumberFormat="1" applyFont="1" applyFill="1" applyBorder="1" applyAlignment="1">
      <alignment horizontal="center" vertical="center"/>
    </xf>
    <xf numFmtId="164" fontId="2" fillId="8" borderId="16" xfId="0" applyNumberFormat="1" applyFont="1" applyFill="1" applyBorder="1" applyAlignment="1">
      <alignment horizontal="center" vertical="center"/>
    </xf>
    <xf numFmtId="165" fontId="2" fillId="9" borderId="16" xfId="0" applyNumberFormat="1" applyFont="1" applyFill="1" applyBorder="1" applyAlignment="1">
      <alignment horizontal="center" vertical="center"/>
    </xf>
    <xf numFmtId="165" fontId="2" fillId="8" borderId="24" xfId="0" applyNumberFormat="1" applyFont="1" applyFill="1" applyBorder="1" applyAlignment="1">
      <alignment horizontal="center" vertical="center"/>
    </xf>
    <xf numFmtId="165" fontId="2" fillId="9" borderId="24" xfId="0" applyNumberFormat="1" applyFont="1" applyFill="1" applyBorder="1" applyAlignment="1">
      <alignment horizontal="center" vertical="center"/>
    </xf>
    <xf numFmtId="165" fontId="2" fillId="9" borderId="15" xfId="0" applyNumberFormat="1" applyFont="1" applyFill="1" applyBorder="1" applyAlignment="1">
      <alignment horizontal="center" vertical="center"/>
    </xf>
    <xf numFmtId="2" fontId="2" fillId="8" borderId="15" xfId="0" applyNumberFormat="1" applyFont="1" applyFill="1" applyBorder="1" applyAlignment="1">
      <alignment horizontal="center" vertical="center"/>
    </xf>
    <xf numFmtId="2" fontId="2" fillId="8" borderId="24" xfId="0" applyNumberFormat="1" applyFont="1" applyFill="1" applyBorder="1" applyAlignment="1">
      <alignment horizontal="center" vertical="center"/>
    </xf>
    <xf numFmtId="0" fontId="2" fillId="8" borderId="33" xfId="0" applyFont="1" applyFill="1" applyBorder="1" applyAlignment="1">
      <alignment horizontal="center" vertical="center"/>
    </xf>
    <xf numFmtId="165" fontId="2" fillId="9" borderId="17" xfId="0" applyNumberFormat="1" applyFont="1" applyFill="1" applyBorder="1" applyAlignment="1">
      <alignment horizontal="center" vertical="center"/>
    </xf>
    <xf numFmtId="165" fontId="2" fillId="8" borderId="17" xfId="0" applyNumberFormat="1" applyFont="1" applyFill="1" applyBorder="1" applyAlignment="1">
      <alignment horizontal="center" vertical="center"/>
    </xf>
    <xf numFmtId="165" fontId="2" fillId="8" borderId="29" xfId="0" applyNumberFormat="1" applyFont="1" applyFill="1" applyBorder="1" applyAlignment="1">
      <alignment horizontal="center" vertical="center"/>
    </xf>
    <xf numFmtId="2" fontId="2" fillId="8" borderId="29" xfId="0" applyNumberFormat="1" applyFont="1" applyFill="1" applyBorder="1" applyAlignment="1">
      <alignment horizontal="center" vertical="center"/>
    </xf>
    <xf numFmtId="165" fontId="2" fillId="8" borderId="25" xfId="0" applyNumberFormat="1" applyFont="1" applyFill="1" applyBorder="1" applyAlignment="1">
      <alignment horizontal="center" vertical="center"/>
    </xf>
    <xf numFmtId="0" fontId="7" fillId="0" borderId="34" xfId="0" applyFont="1" applyBorder="1" applyAlignment="1">
      <alignment horizontal="center" wrapText="1"/>
    </xf>
    <xf numFmtId="2" fontId="2" fillId="3" borderId="26" xfId="0" applyNumberFormat="1" applyFont="1" applyFill="1" applyBorder="1" applyAlignment="1" applyProtection="1">
      <alignment horizontal="center" vertical="center"/>
      <protection locked="0"/>
    </xf>
    <xf numFmtId="2" fontId="2" fillId="6" borderId="15" xfId="0" applyNumberFormat="1" applyFont="1" applyFill="1" applyBorder="1" applyAlignment="1" applyProtection="1">
      <alignment horizontal="center" vertical="center"/>
      <protection locked="0"/>
    </xf>
    <xf numFmtId="2" fontId="2" fillId="3" borderId="15" xfId="0" applyNumberFormat="1" applyFont="1" applyFill="1" applyBorder="1" applyAlignment="1" applyProtection="1">
      <alignment horizontal="center" vertical="center"/>
      <protection locked="0"/>
    </xf>
    <xf numFmtId="2" fontId="2" fillId="5" borderId="15" xfId="0" applyNumberFormat="1" applyFont="1" applyFill="1" applyBorder="1" applyAlignment="1" applyProtection="1">
      <alignment horizontal="center" vertical="center"/>
      <protection locked="0"/>
    </xf>
    <xf numFmtId="2" fontId="2" fillId="3" borderId="29" xfId="0" applyNumberFormat="1" applyFont="1" applyFill="1" applyBorder="1" applyAlignment="1" applyProtection="1">
      <alignment horizontal="center" vertical="center"/>
      <protection locked="0"/>
    </xf>
    <xf numFmtId="164" fontId="2" fillId="0" borderId="16" xfId="0" applyNumberFormat="1" applyFont="1" applyBorder="1" applyAlignment="1" applyProtection="1">
      <alignment horizontal="center" vertical="center"/>
      <protection locked="0"/>
    </xf>
    <xf numFmtId="165" fontId="2" fillId="7" borderId="35" xfId="0" applyNumberFormat="1" applyFont="1" applyFill="1" applyBorder="1" applyAlignment="1">
      <alignment horizontal="center" vertical="center"/>
    </xf>
    <xf numFmtId="165" fontId="2" fillId="7" borderId="19" xfId="0" applyNumberFormat="1" applyFont="1" applyFill="1" applyBorder="1" applyAlignment="1">
      <alignment horizontal="center" vertical="center"/>
    </xf>
    <xf numFmtId="165" fontId="2" fillId="7" borderId="31" xfId="0" applyNumberFormat="1" applyFont="1" applyFill="1" applyBorder="1" applyAlignment="1">
      <alignment horizontal="center" vertical="center"/>
    </xf>
    <xf numFmtId="0" fontId="2" fillId="2" borderId="36" xfId="0" applyFont="1" applyFill="1" applyBorder="1" applyAlignment="1">
      <alignment horizontal="center" vertical="center" textRotation="90" wrapText="1"/>
    </xf>
    <xf numFmtId="165" fontId="2" fillId="7" borderId="15" xfId="0" applyNumberFormat="1" applyFont="1" applyFill="1" applyBorder="1" applyAlignment="1">
      <alignment horizontal="center"/>
    </xf>
    <xf numFmtId="165" fontId="2" fillId="2" borderId="37" xfId="0" applyNumberFormat="1" applyFont="1" applyFill="1" applyBorder="1" applyAlignment="1">
      <alignment horizontal="center" vertical="center" textRotation="90" wrapText="1"/>
    </xf>
    <xf numFmtId="165" fontId="2" fillId="2" borderId="38" xfId="0" applyNumberFormat="1" applyFont="1" applyFill="1" applyBorder="1" applyAlignment="1">
      <alignment horizontal="center" vertical="center" textRotation="90" wrapText="1"/>
    </xf>
    <xf numFmtId="165" fontId="2" fillId="2" borderId="16" xfId="0" applyNumberFormat="1" applyFont="1" applyFill="1" applyBorder="1" applyAlignment="1">
      <alignment horizontal="center" vertical="center"/>
    </xf>
    <xf numFmtId="165" fontId="2" fillId="7" borderId="15" xfId="0" applyNumberFormat="1" applyFont="1" applyFill="1" applyBorder="1" applyAlignment="1">
      <alignment horizontal="center" vertical="center"/>
    </xf>
    <xf numFmtId="2" fontId="2" fillId="7" borderId="15" xfId="0" applyNumberFormat="1" applyFont="1" applyFill="1" applyBorder="1" applyAlignment="1">
      <alignment horizontal="center" vertical="center"/>
    </xf>
    <xf numFmtId="165" fontId="0" fillId="6" borderId="14" xfId="0" applyNumberFormat="1" applyFill="1" applyBorder="1" applyAlignment="1">
      <alignment horizontal="center" vertical="center"/>
    </xf>
    <xf numFmtId="0" fontId="14" fillId="0" borderId="0" xfId="0" applyFont="1"/>
    <xf numFmtId="0" fontId="14" fillId="5" borderId="0" xfId="0" applyFont="1" applyFill="1"/>
    <xf numFmtId="0" fontId="2" fillId="10" borderId="0" xfId="0" applyFont="1" applyFill="1" applyAlignment="1">
      <alignment horizontal="center" vertical="center"/>
    </xf>
    <xf numFmtId="0" fontId="2" fillId="10" borderId="0" xfId="0" applyFont="1" applyFill="1" applyAlignment="1" applyProtection="1">
      <alignment horizontal="center" vertical="center"/>
      <protection locked="0"/>
    </xf>
    <xf numFmtId="0" fontId="2" fillId="10" borderId="0" xfId="0" applyFont="1" applyFill="1" applyAlignment="1">
      <alignment horizontal="center" vertical="top"/>
    </xf>
    <xf numFmtId="0" fontId="2" fillId="10" borderId="0" xfId="0" applyFont="1" applyFill="1" applyAlignment="1" applyProtection="1">
      <alignment horizontal="center"/>
      <protection locked="0"/>
    </xf>
    <xf numFmtId="0" fontId="5" fillId="10" borderId="0" xfId="0" applyFont="1" applyFill="1" applyAlignment="1">
      <alignment horizontal="right"/>
    </xf>
    <xf numFmtId="0" fontId="2" fillId="10" borderId="0" xfId="0" applyFont="1" applyFill="1" applyAlignment="1" applyProtection="1">
      <alignment horizontal="right" vertical="center"/>
      <protection locked="0"/>
    </xf>
    <xf numFmtId="0" fontId="5" fillId="10" borderId="0" xfId="0" applyFont="1" applyFill="1" applyAlignment="1" applyProtection="1">
      <alignment horizontal="right"/>
      <protection locked="0"/>
    </xf>
    <xf numFmtId="49" fontId="2" fillId="10" borderId="0" xfId="0" applyNumberFormat="1" applyFont="1" applyFill="1" applyAlignment="1" applyProtection="1">
      <alignment horizontal="center" vertical="center"/>
      <protection locked="0"/>
    </xf>
    <xf numFmtId="0" fontId="0" fillId="10" borderId="0" xfId="0" applyFill="1"/>
    <xf numFmtId="49" fontId="2" fillId="10" borderId="0" xfId="0" applyNumberFormat="1" applyFont="1" applyFill="1" applyAlignment="1" applyProtection="1">
      <alignment horizontal="center"/>
      <protection locked="0"/>
    </xf>
    <xf numFmtId="15" fontId="2" fillId="10" borderId="0" xfId="0" applyNumberFormat="1" applyFont="1" applyFill="1" applyAlignment="1" applyProtection="1">
      <alignment horizontal="center" vertical="center"/>
      <protection locked="0"/>
    </xf>
    <xf numFmtId="0" fontId="14" fillId="5" borderId="0" xfId="0" applyFont="1" applyFill="1" applyAlignment="1">
      <alignment vertical="center"/>
    </xf>
    <xf numFmtId="0" fontId="2" fillId="5" borderId="9" xfId="0" applyFont="1" applyFill="1" applyBorder="1" applyAlignment="1">
      <alignment vertical="top" wrapText="1"/>
    </xf>
    <xf numFmtId="0" fontId="14" fillId="5" borderId="0" xfId="0" applyFont="1" applyFill="1" applyAlignment="1" applyProtection="1">
      <alignment vertical="center"/>
      <protection locked="0"/>
    </xf>
    <xf numFmtId="0" fontId="15" fillId="5" borderId="0" xfId="0" applyFont="1" applyFill="1" applyAlignment="1" applyProtection="1">
      <alignment horizontal="center" vertical="center"/>
      <protection locked="0"/>
    </xf>
    <xf numFmtId="0" fontId="13" fillId="5" borderId="0" xfId="0" applyFont="1" applyFill="1" applyAlignment="1">
      <alignment vertical="center"/>
    </xf>
    <xf numFmtId="0" fontId="13" fillId="5" borderId="1" xfId="0" applyFont="1" applyFill="1" applyBorder="1" applyAlignment="1">
      <alignment horizontal="center" vertical="center" wrapText="1"/>
    </xf>
    <xf numFmtId="0" fontId="16" fillId="5" borderId="0" xfId="0" applyFont="1" applyFill="1" applyAlignment="1">
      <alignment horizontal="center" vertical="center" wrapText="1"/>
    </xf>
    <xf numFmtId="0" fontId="14" fillId="0" borderId="0" xfId="0" applyFont="1" applyAlignment="1" applyProtection="1">
      <alignment vertical="center"/>
      <protection locked="0"/>
    </xf>
    <xf numFmtId="167" fontId="15" fillId="5" borderId="0" xfId="0" applyNumberFormat="1" applyFont="1" applyFill="1" applyAlignment="1">
      <alignment horizontal="center" vertical="center"/>
    </xf>
    <xf numFmtId="0" fontId="14" fillId="0" borderId="16" xfId="0" applyFont="1" applyBorder="1" applyAlignment="1">
      <alignment horizontal="center" vertical="center"/>
    </xf>
    <xf numFmtId="0" fontId="18" fillId="5" borderId="0" xfId="0" applyFont="1" applyFill="1"/>
    <xf numFmtId="0" fontId="14" fillId="11" borderId="16" xfId="0" applyFont="1" applyFill="1" applyBorder="1" applyAlignment="1">
      <alignment horizontal="center" vertical="center"/>
    </xf>
    <xf numFmtId="0" fontId="16" fillId="5" borderId="0" xfId="0" applyFont="1" applyFill="1" applyAlignment="1">
      <alignment horizontal="left" vertical="center"/>
    </xf>
    <xf numFmtId="167" fontId="15" fillId="12" borderId="0" xfId="0" applyNumberFormat="1" applyFont="1" applyFill="1" applyAlignment="1">
      <alignment horizontal="center"/>
    </xf>
    <xf numFmtId="0" fontId="19" fillId="5" borderId="0" xfId="0" applyFont="1" applyFill="1"/>
    <xf numFmtId="0" fontId="14" fillId="11" borderId="39" xfId="0" applyFont="1" applyFill="1" applyBorder="1" applyAlignment="1">
      <alignment horizontal="center" vertical="center"/>
    </xf>
    <xf numFmtId="167" fontId="15" fillId="11" borderId="40" xfId="0" applyNumberFormat="1" applyFont="1" applyFill="1" applyBorder="1" applyAlignment="1">
      <alignment horizontal="center"/>
    </xf>
    <xf numFmtId="0" fontId="14" fillId="5" borderId="16" xfId="0" applyFont="1" applyFill="1" applyBorder="1" applyAlignment="1">
      <alignment horizontal="center" vertical="center"/>
    </xf>
    <xf numFmtId="167" fontId="15" fillId="0" borderId="32" xfId="0" applyNumberFormat="1" applyFont="1" applyBorder="1" applyAlignment="1">
      <alignment horizontal="center"/>
    </xf>
    <xf numFmtId="167" fontId="15" fillId="11" borderId="32" xfId="0" applyNumberFormat="1" applyFont="1" applyFill="1" applyBorder="1" applyAlignment="1">
      <alignment horizontal="center"/>
    </xf>
    <xf numFmtId="0" fontId="14" fillId="0" borderId="17" xfId="0" applyFont="1" applyBorder="1" applyAlignment="1">
      <alignment horizontal="center" vertical="center"/>
    </xf>
    <xf numFmtId="0" fontId="15" fillId="0" borderId="0" xfId="0" applyFont="1" applyAlignment="1" applyProtection="1">
      <alignment horizontal="center" vertical="center"/>
      <protection locked="0"/>
    </xf>
    <xf numFmtId="0" fontId="15" fillId="5" borderId="0" xfId="0" applyFont="1" applyFill="1" applyAlignment="1">
      <alignment horizontal="center"/>
    </xf>
    <xf numFmtId="0" fontId="20" fillId="5" borderId="41" xfId="0" applyFont="1" applyFill="1" applyBorder="1" applyAlignment="1">
      <alignment horizontal="center"/>
    </xf>
    <xf numFmtId="0" fontId="16" fillId="13" borderId="42" xfId="0" applyFont="1" applyFill="1" applyBorder="1" applyAlignment="1">
      <alignment horizontal="center" vertical="center"/>
    </xf>
    <xf numFmtId="0" fontId="16" fillId="13" borderId="43" xfId="0" applyFont="1" applyFill="1" applyBorder="1" applyAlignment="1">
      <alignment horizontal="center" vertical="center"/>
    </xf>
    <xf numFmtId="0" fontId="16" fillId="13" borderId="44"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16" fillId="11" borderId="46" xfId="0" applyFont="1" applyFill="1" applyBorder="1" applyAlignment="1">
      <alignment horizontal="center"/>
    </xf>
    <xf numFmtId="0" fontId="16" fillId="11" borderId="47" xfId="0" applyFont="1" applyFill="1" applyBorder="1" applyAlignment="1">
      <alignment horizontal="center"/>
    </xf>
    <xf numFmtId="165" fontId="15" fillId="5" borderId="0" xfId="0" applyNumberFormat="1" applyFont="1" applyFill="1" applyAlignment="1">
      <alignment horizontal="center" vertical="center"/>
    </xf>
    <xf numFmtId="0" fontId="16" fillId="11" borderId="48" xfId="0" applyFont="1" applyFill="1" applyBorder="1" applyAlignment="1">
      <alignment horizontal="center"/>
    </xf>
    <xf numFmtId="0" fontId="16" fillId="11" borderId="49" xfId="0" applyFont="1" applyFill="1" applyBorder="1" applyAlignment="1">
      <alignment horizontal="center"/>
    </xf>
    <xf numFmtId="0" fontId="16" fillId="11" borderId="50" xfId="0" applyFont="1" applyFill="1" applyBorder="1" applyAlignment="1">
      <alignment horizontal="center"/>
    </xf>
    <xf numFmtId="0" fontId="16" fillId="11" borderId="51" xfId="0" applyFont="1" applyFill="1" applyBorder="1" applyAlignment="1">
      <alignment horizontal="center"/>
    </xf>
    <xf numFmtId="0" fontId="16" fillId="0" borderId="46" xfId="0" applyFont="1" applyBorder="1" applyAlignment="1">
      <alignment horizontal="center"/>
    </xf>
    <xf numFmtId="0" fontId="16" fillId="0" borderId="47" xfId="0" applyFont="1" applyBorder="1" applyAlignment="1">
      <alignment horizontal="center"/>
    </xf>
    <xf numFmtId="0" fontId="16" fillId="0" borderId="48" xfId="0" applyFont="1" applyBorder="1" applyAlignment="1">
      <alignment horizontal="center"/>
    </xf>
    <xf numFmtId="0" fontId="16" fillId="0" borderId="49"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16" fillId="11" borderId="52" xfId="0" applyFont="1" applyFill="1" applyBorder="1" applyAlignment="1">
      <alignment horizontal="center"/>
    </xf>
    <xf numFmtId="0" fontId="16" fillId="11" borderId="53" xfId="0" applyFont="1" applyFill="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3" fillId="5" borderId="0" xfId="0" applyFont="1" applyFill="1" applyAlignment="1">
      <alignment horizontal="center" vertical="center" wrapText="1"/>
    </xf>
    <xf numFmtId="0" fontId="16" fillId="5" borderId="0" xfId="0" applyFont="1" applyFill="1" applyAlignment="1">
      <alignment horizontal="center"/>
    </xf>
    <xf numFmtId="165" fontId="15" fillId="5" borderId="0" xfId="0" applyNumberFormat="1" applyFont="1" applyFill="1" applyAlignment="1">
      <alignment horizontal="center"/>
    </xf>
    <xf numFmtId="0" fontId="16" fillId="5" borderId="56" xfId="0" applyFont="1" applyFill="1" applyBorder="1" applyAlignment="1">
      <alignment horizontal="center" vertical="center" wrapText="1"/>
    </xf>
    <xf numFmtId="165" fontId="15" fillId="5" borderId="56" xfId="0" applyNumberFormat="1" applyFont="1" applyFill="1" applyBorder="1" applyAlignment="1">
      <alignment horizontal="center" vertical="center"/>
    </xf>
    <xf numFmtId="0" fontId="16" fillId="11" borderId="54" xfId="0" applyFont="1" applyFill="1" applyBorder="1" applyAlignment="1">
      <alignment horizontal="center"/>
    </xf>
    <xf numFmtId="0" fontId="15" fillId="0" borderId="0" xfId="0" applyFont="1" applyAlignment="1">
      <alignment horizontal="center"/>
    </xf>
    <xf numFmtId="0" fontId="7" fillId="5" borderId="0" xfId="0" applyFont="1" applyFill="1"/>
    <xf numFmtId="0" fontId="7" fillId="5" borderId="0" xfId="0" applyFont="1" applyFill="1" applyAlignment="1">
      <alignment horizontal="center"/>
    </xf>
    <xf numFmtId="0" fontId="7" fillId="5" borderId="0" xfId="0" applyFont="1" applyFill="1" applyAlignment="1">
      <alignment wrapText="1"/>
    </xf>
    <xf numFmtId="165" fontId="2" fillId="6" borderId="25" xfId="0" applyNumberFormat="1" applyFont="1" applyFill="1" applyBorder="1" applyAlignment="1" applyProtection="1">
      <alignment horizontal="center" vertical="center"/>
      <protection locked="0"/>
    </xf>
    <xf numFmtId="165" fontId="2" fillId="6" borderId="17" xfId="0" applyNumberFormat="1" applyFont="1" applyFill="1" applyBorder="1" applyAlignment="1" applyProtection="1">
      <alignment horizontal="center" vertical="center"/>
      <protection locked="0"/>
    </xf>
    <xf numFmtId="167" fontId="15" fillId="11" borderId="46" xfId="0" applyNumberFormat="1" applyFont="1" applyFill="1" applyBorder="1" applyAlignment="1">
      <alignment horizontal="center"/>
    </xf>
    <xf numFmtId="167" fontId="15" fillId="11" borderId="48" xfId="0" applyNumberFormat="1" applyFont="1" applyFill="1" applyBorder="1" applyAlignment="1">
      <alignment horizontal="center"/>
    </xf>
    <xf numFmtId="167" fontId="15" fillId="11" borderId="50" xfId="0" applyNumberFormat="1" applyFont="1" applyFill="1" applyBorder="1" applyAlignment="1">
      <alignment horizontal="center"/>
    </xf>
    <xf numFmtId="167" fontId="15" fillId="11" borderId="57" xfId="0" applyNumberFormat="1" applyFont="1" applyFill="1" applyBorder="1" applyAlignment="1">
      <alignment horizontal="center"/>
    </xf>
    <xf numFmtId="167" fontId="15" fillId="0" borderId="46" xfId="0" applyNumberFormat="1" applyFont="1" applyBorder="1" applyAlignment="1">
      <alignment horizontal="center"/>
    </xf>
    <xf numFmtId="167" fontId="15" fillId="0" borderId="40" xfId="0" applyNumberFormat="1" applyFont="1" applyBorder="1" applyAlignment="1">
      <alignment horizontal="center"/>
    </xf>
    <xf numFmtId="167" fontId="15" fillId="0" borderId="48" xfId="0" applyNumberFormat="1" applyFont="1" applyBorder="1" applyAlignment="1">
      <alignment horizontal="center"/>
    </xf>
    <xf numFmtId="167" fontId="15" fillId="0" borderId="52" xfId="0" applyNumberFormat="1" applyFont="1" applyBorder="1" applyAlignment="1">
      <alignment horizontal="center"/>
    </xf>
    <xf numFmtId="167" fontId="15" fillId="0" borderId="58" xfId="0" applyNumberFormat="1" applyFont="1" applyBorder="1" applyAlignment="1">
      <alignment horizontal="center"/>
    </xf>
    <xf numFmtId="165" fontId="15" fillId="11" borderId="59" xfId="0" applyNumberFormat="1" applyFont="1" applyFill="1" applyBorder="1" applyAlignment="1">
      <alignment horizontal="center"/>
    </xf>
    <xf numFmtId="165" fontId="15" fillId="11" borderId="40" xfId="0" applyNumberFormat="1" applyFont="1" applyFill="1" applyBorder="1" applyAlignment="1">
      <alignment horizontal="center"/>
    </xf>
    <xf numFmtId="165" fontId="15" fillId="11" borderId="46" xfId="0" applyNumberFormat="1" applyFont="1" applyFill="1" applyBorder="1" applyAlignment="1">
      <alignment horizontal="center"/>
    </xf>
    <xf numFmtId="165" fontId="15" fillId="11" borderId="60" xfId="0" applyNumberFormat="1" applyFont="1" applyFill="1" applyBorder="1" applyAlignment="1">
      <alignment horizontal="center"/>
    </xf>
    <xf numFmtId="165" fontId="15" fillId="11" borderId="32" xfId="0" applyNumberFormat="1" applyFont="1" applyFill="1" applyBorder="1" applyAlignment="1">
      <alignment horizontal="center"/>
    </xf>
    <xf numFmtId="165" fontId="15" fillId="11" borderId="48" xfId="0" applyNumberFormat="1" applyFont="1" applyFill="1" applyBorder="1" applyAlignment="1">
      <alignment horizontal="center"/>
    </xf>
    <xf numFmtId="165" fontId="15" fillId="11" borderId="61" xfId="0" applyNumberFormat="1" applyFont="1" applyFill="1" applyBorder="1" applyAlignment="1">
      <alignment horizontal="center"/>
    </xf>
    <xf numFmtId="165" fontId="15" fillId="11" borderId="57" xfId="0" applyNumberFormat="1" applyFont="1" applyFill="1" applyBorder="1" applyAlignment="1">
      <alignment horizontal="center"/>
    </xf>
    <xf numFmtId="165" fontId="15" fillId="11" borderId="50" xfId="0" applyNumberFormat="1" applyFont="1" applyFill="1" applyBorder="1" applyAlignment="1">
      <alignment horizontal="center"/>
    </xf>
    <xf numFmtId="165" fontId="15" fillId="5" borderId="46" xfId="0" applyNumberFormat="1" applyFont="1" applyFill="1" applyBorder="1" applyAlignment="1">
      <alignment horizontal="center"/>
    </xf>
    <xf numFmtId="165" fontId="15" fillId="0" borderId="40" xfId="0" applyNumberFormat="1" applyFont="1" applyBorder="1" applyAlignment="1">
      <alignment horizontal="center"/>
    </xf>
    <xf numFmtId="165" fontId="15" fillId="0" borderId="46" xfId="0" applyNumberFormat="1" applyFont="1" applyBorder="1" applyAlignment="1">
      <alignment horizontal="center"/>
    </xf>
    <xf numFmtId="165" fontId="15" fillId="5" borderId="60" xfId="0" applyNumberFormat="1" applyFont="1" applyFill="1" applyBorder="1" applyAlignment="1">
      <alignment horizontal="center"/>
    </xf>
    <xf numFmtId="165" fontId="15" fillId="0" borderId="32" xfId="0" applyNumberFormat="1" applyFont="1" applyBorder="1" applyAlignment="1">
      <alignment horizontal="center"/>
    </xf>
    <xf numFmtId="165" fontId="15" fillId="0" borderId="48" xfId="0" applyNumberFormat="1" applyFont="1" applyBorder="1" applyAlignment="1">
      <alignment horizontal="center"/>
    </xf>
    <xf numFmtId="165" fontId="15" fillId="5" borderId="62" xfId="0" applyNumberFormat="1" applyFont="1" applyFill="1" applyBorder="1" applyAlignment="1">
      <alignment horizontal="center"/>
    </xf>
    <xf numFmtId="165" fontId="15" fillId="0" borderId="58" xfId="0" applyNumberFormat="1" applyFont="1" applyBorder="1" applyAlignment="1">
      <alignment horizontal="center"/>
    </xf>
    <xf numFmtId="165" fontId="15" fillId="0" borderId="52" xfId="0" applyNumberFormat="1" applyFont="1" applyBorder="1" applyAlignment="1">
      <alignment horizontal="center"/>
    </xf>
    <xf numFmtId="165" fontId="15" fillId="11" borderId="54" xfId="0" applyNumberFormat="1" applyFont="1" applyFill="1" applyBorder="1" applyAlignment="1">
      <alignment horizontal="center"/>
    </xf>
    <xf numFmtId="165" fontId="15" fillId="11" borderId="63" xfId="0" applyNumberFormat="1" applyFont="1" applyFill="1" applyBorder="1" applyAlignment="1">
      <alignment horizontal="center"/>
    </xf>
    <xf numFmtId="167" fontId="15" fillId="11" borderId="59" xfId="0" applyNumberFormat="1" applyFont="1" applyFill="1" applyBorder="1" applyAlignment="1">
      <alignment horizontal="center"/>
    </xf>
    <xf numFmtId="167" fontId="15" fillId="11" borderId="60" xfId="0" applyNumberFormat="1" applyFont="1" applyFill="1" applyBorder="1" applyAlignment="1">
      <alignment horizontal="center"/>
    </xf>
    <xf numFmtId="167" fontId="15" fillId="11" borderId="61" xfId="0" applyNumberFormat="1" applyFont="1" applyFill="1" applyBorder="1" applyAlignment="1">
      <alignment horizontal="center"/>
    </xf>
    <xf numFmtId="167" fontId="15" fillId="5" borderId="46" xfId="0" applyNumberFormat="1" applyFont="1" applyFill="1" applyBorder="1" applyAlignment="1">
      <alignment horizontal="center"/>
    </xf>
    <xf numFmtId="167" fontId="15" fillId="5" borderId="59" xfId="0" applyNumberFormat="1" applyFont="1" applyFill="1" applyBorder="1" applyAlignment="1">
      <alignment horizontal="center"/>
    </xf>
    <xf numFmtId="167" fontId="15" fillId="5" borderId="60" xfId="0" applyNumberFormat="1" applyFont="1" applyFill="1" applyBorder="1" applyAlignment="1">
      <alignment horizontal="center"/>
    </xf>
    <xf numFmtId="167" fontId="15" fillId="5" borderId="62" xfId="0" applyNumberFormat="1" applyFont="1" applyFill="1" applyBorder="1" applyAlignment="1">
      <alignment horizontal="center"/>
    </xf>
    <xf numFmtId="167" fontId="15" fillId="11" borderId="62" xfId="0" applyNumberFormat="1" applyFont="1" applyFill="1" applyBorder="1" applyAlignment="1">
      <alignment horizontal="center"/>
    </xf>
    <xf numFmtId="167" fontId="15" fillId="11" borderId="52" xfId="0" applyNumberFormat="1" applyFont="1" applyFill="1" applyBorder="1" applyAlignment="1">
      <alignment horizontal="center"/>
    </xf>
    <xf numFmtId="167" fontId="15" fillId="11" borderId="58" xfId="0" applyNumberFormat="1" applyFont="1" applyFill="1" applyBorder="1" applyAlignment="1">
      <alignment horizontal="center"/>
    </xf>
    <xf numFmtId="167" fontId="15" fillId="5" borderId="54" xfId="0" applyNumberFormat="1" applyFont="1" applyFill="1" applyBorder="1" applyAlignment="1">
      <alignment horizontal="center"/>
    </xf>
    <xf numFmtId="167" fontId="15" fillId="5" borderId="64" xfId="0" applyNumberFormat="1" applyFont="1" applyFill="1" applyBorder="1" applyAlignment="1">
      <alignment horizontal="center"/>
    </xf>
    <xf numFmtId="167" fontId="15" fillId="0" borderId="54" xfId="0" applyNumberFormat="1" applyFont="1" applyBorder="1" applyAlignment="1">
      <alignment horizontal="center"/>
    </xf>
    <xf numFmtId="167" fontId="15" fillId="0" borderId="63" xfId="0" applyNumberFormat="1" applyFont="1" applyBorder="1" applyAlignment="1">
      <alignment horizontal="center"/>
    </xf>
    <xf numFmtId="165" fontId="2" fillId="9" borderId="14" xfId="15" applyNumberFormat="1" applyFont="1" applyFill="1" applyBorder="1" applyAlignment="1">
      <alignment horizontal="center" vertical="center"/>
    </xf>
    <xf numFmtId="165" fontId="0" fillId="6" borderId="15" xfId="0" applyNumberFormat="1" applyFill="1" applyBorder="1" applyAlignment="1">
      <alignment horizontal="center" vertical="center"/>
    </xf>
    <xf numFmtId="165" fontId="0" fillId="6" borderId="29" xfId="0" applyNumberFormat="1" applyFill="1" applyBorder="1" applyAlignment="1">
      <alignment horizontal="center" vertical="center"/>
    </xf>
    <xf numFmtId="165" fontId="0" fillId="6" borderId="13" xfId="0" applyNumberFormat="1" applyFill="1" applyBorder="1" applyAlignment="1">
      <alignment horizontal="center" vertical="center"/>
    </xf>
    <xf numFmtId="0" fontId="13" fillId="5" borderId="1" xfId="0" applyFont="1" applyFill="1" applyBorder="1" applyAlignment="1">
      <alignment horizontal="center" vertical="center"/>
    </xf>
    <xf numFmtId="0" fontId="13" fillId="11" borderId="8" xfId="0" applyFont="1" applyFill="1" applyBorder="1" applyAlignment="1">
      <alignment horizontal="center" vertical="center"/>
    </xf>
    <xf numFmtId="0" fontId="13" fillId="0" borderId="32" xfId="0" applyFont="1" applyBorder="1" applyAlignment="1">
      <alignment horizontal="center" vertical="center"/>
    </xf>
    <xf numFmtId="167" fontId="14" fillId="0" borderId="32" xfId="0" applyNumberFormat="1" applyFont="1" applyBorder="1" applyAlignment="1">
      <alignment horizontal="center" vertical="center"/>
    </xf>
    <xf numFmtId="0" fontId="13" fillId="11" borderId="32" xfId="0" applyFont="1" applyFill="1" applyBorder="1" applyAlignment="1">
      <alignment horizontal="center" vertical="center"/>
    </xf>
    <xf numFmtId="167" fontId="14" fillId="11" borderId="32" xfId="0" applyNumberFormat="1" applyFont="1" applyFill="1" applyBorder="1" applyAlignment="1">
      <alignment horizontal="center" vertical="center"/>
    </xf>
    <xf numFmtId="0" fontId="13" fillId="0" borderId="58" xfId="0" applyFont="1" applyBorder="1" applyAlignment="1">
      <alignment horizontal="center" vertical="center"/>
    </xf>
    <xf numFmtId="167" fontId="14" fillId="5" borderId="58" xfId="0" applyNumberFormat="1" applyFont="1" applyFill="1" applyBorder="1" applyAlignment="1">
      <alignment horizontal="center" vertical="center"/>
    </xf>
    <xf numFmtId="0" fontId="13" fillId="11" borderId="40" xfId="0" applyFont="1" applyFill="1" applyBorder="1" applyAlignment="1">
      <alignment horizontal="center" vertical="center"/>
    </xf>
    <xf numFmtId="167" fontId="14" fillId="11" borderId="40" xfId="0" applyNumberFormat="1" applyFont="1" applyFill="1" applyBorder="1" applyAlignment="1">
      <alignment horizontal="center"/>
    </xf>
    <xf numFmtId="167" fontId="14" fillId="11" borderId="40" xfId="0" applyNumberFormat="1" applyFont="1" applyFill="1" applyBorder="1" applyAlignment="1">
      <alignment horizontal="center" vertical="center"/>
    </xf>
    <xf numFmtId="167" fontId="14" fillId="0" borderId="32" xfId="0" applyNumberFormat="1" applyFont="1" applyBorder="1" applyAlignment="1">
      <alignment horizontal="center"/>
    </xf>
    <xf numFmtId="167" fontId="14" fillId="11" borderId="32" xfId="0" applyNumberFormat="1" applyFont="1" applyFill="1" applyBorder="1" applyAlignment="1">
      <alignment horizontal="center"/>
    </xf>
    <xf numFmtId="0" fontId="13" fillId="0" borderId="33" xfId="0" applyFont="1" applyBorder="1" applyAlignment="1">
      <alignment horizontal="center" vertical="center"/>
    </xf>
    <xf numFmtId="167" fontId="14" fillId="0" borderId="33" xfId="0" applyNumberFormat="1" applyFont="1" applyBorder="1" applyAlignment="1">
      <alignment horizontal="center" vertical="center"/>
    </xf>
    <xf numFmtId="2" fontId="14" fillId="14" borderId="65" xfId="0" applyNumberFormat="1" applyFont="1" applyFill="1" applyBorder="1" applyAlignment="1">
      <alignment horizontal="center" vertical="center"/>
    </xf>
    <xf numFmtId="2" fontId="14" fillId="14" borderId="30" xfId="0" applyNumberFormat="1" applyFont="1" applyFill="1" applyBorder="1" applyAlignment="1">
      <alignment horizontal="center" vertical="center"/>
    </xf>
    <xf numFmtId="0" fontId="15" fillId="12" borderId="0" xfId="0" applyFont="1" applyFill="1" applyAlignment="1">
      <alignment horizontal="left" vertical="center"/>
    </xf>
    <xf numFmtId="0" fontId="16" fillId="5" borderId="66" xfId="0" applyFont="1" applyFill="1" applyBorder="1" applyAlignment="1">
      <alignment horizontal="center" vertical="center" wrapText="1"/>
    </xf>
    <xf numFmtId="0" fontId="15" fillId="5" borderId="67" xfId="0" applyFont="1" applyFill="1" applyBorder="1" applyAlignment="1">
      <alignment horizontal="left" vertical="center" wrapText="1"/>
    </xf>
    <xf numFmtId="0" fontId="15" fillId="5" borderId="68" xfId="0" applyFont="1" applyFill="1" applyBorder="1" applyAlignment="1">
      <alignment horizontal="left" vertical="center" wrapText="1"/>
    </xf>
    <xf numFmtId="0" fontId="15" fillId="5" borderId="68" xfId="0" applyFont="1" applyFill="1" applyBorder="1" applyAlignment="1">
      <alignment vertical="center" wrapText="1"/>
    </xf>
    <xf numFmtId="0" fontId="15" fillId="5" borderId="0" xfId="0" applyFont="1" applyFill="1" applyAlignment="1">
      <alignment vertical="center" wrapText="1"/>
    </xf>
    <xf numFmtId="2" fontId="2" fillId="6" borderId="13" xfId="0" applyNumberFormat="1" applyFont="1" applyFill="1" applyBorder="1" applyAlignment="1">
      <alignment horizontal="center" vertical="center"/>
    </xf>
    <xf numFmtId="2" fontId="0" fillId="6" borderId="14" xfId="0" applyNumberFormat="1" applyFill="1" applyBorder="1" applyAlignment="1">
      <alignment horizontal="center" vertical="center"/>
    </xf>
    <xf numFmtId="166" fontId="2" fillId="9" borderId="27" xfId="15" applyNumberFormat="1" applyFont="1" applyFill="1" applyBorder="1" applyAlignment="1">
      <alignment horizontal="center" vertical="center"/>
    </xf>
    <xf numFmtId="165" fontId="2" fillId="3" borderId="23" xfId="0" applyNumberFormat="1" applyFont="1" applyFill="1" applyBorder="1" applyAlignment="1" applyProtection="1">
      <alignment horizontal="center" vertical="center"/>
      <protection locked="0"/>
    </xf>
    <xf numFmtId="165" fontId="2" fillId="3" borderId="69" xfId="0" applyNumberFormat="1" applyFont="1" applyFill="1" applyBorder="1" applyAlignment="1" applyProtection="1">
      <alignment horizontal="center" vertical="center"/>
      <protection locked="0"/>
    </xf>
    <xf numFmtId="165" fontId="2" fillId="3" borderId="34" xfId="0" applyNumberFormat="1" applyFont="1" applyFill="1" applyBorder="1" applyAlignment="1" applyProtection="1">
      <alignment horizontal="center" vertical="center"/>
      <protection locked="0"/>
    </xf>
    <xf numFmtId="0" fontId="2" fillId="3" borderId="69" xfId="0" applyFont="1" applyFill="1" applyBorder="1" applyAlignment="1" applyProtection="1">
      <alignment horizontal="center" vertical="center"/>
      <protection locked="0"/>
    </xf>
    <xf numFmtId="165" fontId="2" fillId="2" borderId="69" xfId="0" applyNumberFormat="1" applyFont="1" applyFill="1" applyBorder="1" applyAlignment="1">
      <alignment horizontal="center" vertical="center"/>
    </xf>
    <xf numFmtId="49" fontId="2" fillId="2" borderId="70" xfId="0" applyNumberFormat="1" applyFont="1" applyFill="1" applyBorder="1" applyAlignment="1">
      <alignment horizontal="center" vertical="center" textRotation="90" wrapText="1"/>
    </xf>
    <xf numFmtId="49" fontId="2" fillId="2" borderId="2" xfId="0" applyNumberFormat="1" applyFont="1" applyFill="1" applyBorder="1" applyAlignment="1">
      <alignment horizontal="center" vertical="center" textRotation="90" wrapText="1"/>
    </xf>
    <xf numFmtId="164" fontId="2" fillId="3" borderId="69" xfId="0" applyNumberFormat="1" applyFont="1" applyFill="1" applyBorder="1" applyAlignment="1" applyProtection="1">
      <alignment horizontal="center" vertical="center"/>
      <protection locked="0"/>
    </xf>
    <xf numFmtId="2" fontId="2" fillId="3" borderId="23"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textRotation="90"/>
    </xf>
    <xf numFmtId="2" fontId="2" fillId="9" borderId="25" xfId="0" applyNumberFormat="1" applyFont="1" applyFill="1" applyBorder="1" applyAlignment="1">
      <alignment horizontal="center" vertical="center"/>
    </xf>
    <xf numFmtId="164" fontId="2" fillId="8" borderId="17" xfId="0" applyNumberFormat="1" applyFont="1" applyFill="1" applyBorder="1" applyAlignment="1">
      <alignment horizontal="center" vertical="center"/>
    </xf>
    <xf numFmtId="165" fontId="2" fillId="9" borderId="25" xfId="0" applyNumberFormat="1" applyFont="1" applyFill="1" applyBorder="1" applyAlignment="1">
      <alignment horizontal="center" vertical="center"/>
    </xf>
    <xf numFmtId="2" fontId="2" fillId="7" borderId="22" xfId="0" applyNumberFormat="1" applyFont="1" applyFill="1" applyBorder="1" applyAlignment="1">
      <alignment horizontal="center" vertical="center"/>
    </xf>
    <xf numFmtId="165" fontId="2" fillId="7" borderId="14" xfId="0" applyNumberFormat="1" applyFont="1" applyFill="1" applyBorder="1" applyAlignment="1">
      <alignment horizontal="center"/>
    </xf>
    <xf numFmtId="165" fontId="2" fillId="2" borderId="17" xfId="0" applyNumberFormat="1" applyFont="1" applyFill="1" applyBorder="1" applyAlignment="1">
      <alignment horizontal="center" vertical="center"/>
    </xf>
    <xf numFmtId="165" fontId="2" fillId="7" borderId="13" xfId="0" applyNumberFormat="1" applyFont="1" applyFill="1" applyBorder="1" applyAlignment="1">
      <alignment horizontal="center"/>
    </xf>
    <xf numFmtId="166" fontId="2" fillId="7" borderId="13" xfId="0" applyNumberFormat="1" applyFont="1" applyFill="1" applyBorder="1" applyAlignment="1">
      <alignment horizontal="center" vertical="center"/>
    </xf>
    <xf numFmtId="2" fontId="2" fillId="7" borderId="24" xfId="0" applyNumberFormat="1" applyFont="1" applyFill="1" applyBorder="1" applyAlignment="1">
      <alignment horizontal="center" vertical="center"/>
    </xf>
    <xf numFmtId="2" fontId="2" fillId="7" borderId="25" xfId="0" applyNumberFormat="1" applyFont="1" applyFill="1" applyBorder="1" applyAlignment="1">
      <alignment horizontal="center" vertical="center"/>
    </xf>
    <xf numFmtId="2" fontId="2" fillId="6" borderId="25" xfId="0" applyNumberFormat="1" applyFont="1" applyFill="1" applyBorder="1" applyAlignment="1" applyProtection="1">
      <alignment horizontal="center" vertical="center"/>
      <protection locked="0"/>
    </xf>
    <xf numFmtId="164" fontId="2" fillId="6" borderId="17" xfId="0" applyNumberFormat="1" applyFont="1" applyFill="1" applyBorder="1" applyAlignment="1" applyProtection="1">
      <alignment horizontal="center" vertical="center"/>
      <protection locked="0"/>
    </xf>
    <xf numFmtId="165" fontId="2" fillId="6" borderId="29" xfId="0" applyNumberFormat="1"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165" fontId="2" fillId="6" borderId="28" xfId="0" applyNumberFormat="1" applyFont="1" applyFill="1" applyBorder="1" applyAlignment="1" applyProtection="1">
      <alignment horizontal="center" vertical="center"/>
      <protection locked="0"/>
    </xf>
    <xf numFmtId="2" fontId="2" fillId="6" borderId="29" xfId="0" applyNumberFormat="1" applyFont="1" applyFill="1" applyBorder="1" applyAlignment="1" applyProtection="1">
      <alignment horizontal="center" vertical="center"/>
      <protection locked="0"/>
    </xf>
    <xf numFmtId="0" fontId="2" fillId="5" borderId="0" xfId="0" applyFont="1" applyFill="1" applyAlignment="1">
      <alignment horizontal="left" vertical="center"/>
    </xf>
    <xf numFmtId="0" fontId="2" fillId="4" borderId="8" xfId="0" applyFont="1" applyFill="1" applyBorder="1" applyAlignment="1" applyProtection="1">
      <alignment horizontal="center" vertical="center"/>
      <protection locked="0"/>
    </xf>
    <xf numFmtId="49" fontId="2" fillId="4" borderId="8"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49" fontId="2" fillId="4" borderId="32" xfId="0" applyNumberFormat="1" applyFont="1" applyFill="1" applyBorder="1" applyAlignment="1">
      <alignment horizontal="center" vertical="center"/>
    </xf>
    <xf numFmtId="0" fontId="2" fillId="4" borderId="32" xfId="0" applyFont="1" applyFill="1" applyBorder="1" applyAlignment="1">
      <alignment horizontal="center" vertical="center"/>
    </xf>
    <xf numFmtId="0" fontId="2" fillId="2" borderId="32" xfId="0" applyFont="1" applyFill="1" applyBorder="1" applyAlignment="1">
      <alignment horizontal="center" vertical="center"/>
    </xf>
    <xf numFmtId="49" fontId="2" fillId="4" borderId="33" xfId="0" applyNumberFormat="1" applyFont="1" applyFill="1" applyBorder="1" applyAlignment="1">
      <alignment horizontal="center" vertical="center"/>
    </xf>
    <xf numFmtId="0" fontId="2" fillId="4" borderId="33"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7" xfId="0" applyFont="1" applyFill="1" applyBorder="1" applyAlignment="1">
      <alignment horizontal="center" vertical="center" textRotation="90" wrapText="1"/>
    </xf>
    <xf numFmtId="0" fontId="2" fillId="2" borderId="71" xfId="0" applyFont="1" applyFill="1" applyBorder="1" applyAlignment="1">
      <alignment horizontal="center" vertical="center" textRotation="90" wrapText="1"/>
    </xf>
    <xf numFmtId="0" fontId="2" fillId="2" borderId="70" xfId="0" applyFont="1" applyFill="1" applyBorder="1" applyAlignment="1">
      <alignment horizontal="center" vertical="center" textRotation="90" wrapText="1"/>
    </xf>
    <xf numFmtId="49" fontId="2" fillId="2" borderId="38" xfId="0" applyNumberFormat="1" applyFont="1" applyFill="1" applyBorder="1" applyAlignment="1">
      <alignment horizontal="center" vertical="center" textRotation="90" wrapText="1"/>
    </xf>
    <xf numFmtId="0" fontId="2" fillId="2" borderId="38" xfId="0" applyFont="1" applyFill="1" applyBorder="1" applyAlignment="1">
      <alignment horizontal="center" vertical="center" textRotation="90" wrapText="1"/>
    </xf>
    <xf numFmtId="0" fontId="2" fillId="3" borderId="0" xfId="0" applyFont="1" applyFill="1" applyAlignment="1" applyProtection="1">
      <alignment horizontal="center" vertical="center"/>
      <protection locked="0"/>
    </xf>
    <xf numFmtId="0" fontId="2" fillId="5" borderId="0" xfId="0" applyFont="1" applyFill="1" applyAlignment="1">
      <alignment horizontal="center" vertical="center"/>
    </xf>
    <xf numFmtId="0" fontId="2" fillId="5" borderId="0" xfId="0" applyFont="1" applyFill="1" applyAlignment="1" applyProtection="1">
      <alignment horizontal="center" vertical="center"/>
      <protection locked="0"/>
    </xf>
    <xf numFmtId="0" fontId="2" fillId="5" borderId="0" xfId="0" applyFont="1" applyFill="1" applyAlignment="1" applyProtection="1">
      <alignment vertical="center"/>
      <protection locked="0"/>
    </xf>
    <xf numFmtId="49" fontId="2" fillId="3" borderId="0" xfId="0" applyNumberFormat="1" applyFont="1" applyFill="1" applyAlignment="1" applyProtection="1">
      <alignment horizontal="center" vertical="center"/>
      <protection locked="0"/>
    </xf>
    <xf numFmtId="164" fontId="6" fillId="7" borderId="13" xfId="0" applyNumberFormat="1" applyFont="1" applyFill="1" applyBorder="1" applyAlignment="1">
      <alignment horizontal="center"/>
    </xf>
    <xf numFmtId="164" fontId="6" fillId="7" borderId="14" xfId="0" applyNumberFormat="1" applyFont="1" applyFill="1" applyBorder="1" applyAlignment="1">
      <alignment horizontal="center"/>
    </xf>
    <xf numFmtId="0" fontId="2" fillId="5" borderId="0" xfId="0" applyFont="1" applyFill="1" applyAlignment="1">
      <alignment vertical="center"/>
    </xf>
    <xf numFmtId="165" fontId="2" fillId="6" borderId="16" xfId="0" applyNumberFormat="1" applyFont="1" applyFill="1" applyBorder="1" applyAlignment="1">
      <alignment horizontal="center" vertical="center"/>
    </xf>
    <xf numFmtId="0" fontId="2" fillId="5" borderId="9" xfId="0" applyFont="1" applyFill="1" applyBorder="1" applyAlignment="1">
      <alignment vertical="center"/>
    </xf>
    <xf numFmtId="0" fontId="2" fillId="5" borderId="0" xfId="0" applyFont="1" applyFill="1" applyAlignment="1">
      <alignment horizontal="right"/>
    </xf>
    <xf numFmtId="49" fontId="2" fillId="5" borderId="0" xfId="0" applyNumberFormat="1" applyFont="1" applyFill="1" applyAlignment="1" applyProtection="1">
      <alignment horizontal="center" vertical="center"/>
      <protection locked="0"/>
    </xf>
    <xf numFmtId="165" fontId="2" fillId="6" borderId="29" xfId="0" applyNumberFormat="1" applyFont="1" applyFill="1" applyBorder="1" applyAlignment="1">
      <alignment horizontal="center" vertical="center"/>
    </xf>
    <xf numFmtId="165" fontId="2" fillId="4" borderId="16" xfId="0" applyNumberFormat="1" applyFont="1" applyFill="1" applyBorder="1" applyAlignment="1">
      <alignment horizontal="center" vertical="center"/>
    </xf>
    <xf numFmtId="165" fontId="2" fillId="8" borderId="16" xfId="0" applyNumberFormat="1" applyFont="1" applyFill="1" applyBorder="1" applyAlignment="1">
      <alignment horizontal="center" vertical="center"/>
    </xf>
    <xf numFmtId="165" fontId="2" fillId="8" borderId="15" xfId="0" applyNumberFormat="1" applyFont="1" applyFill="1" applyBorder="1" applyAlignment="1">
      <alignment horizontal="center" vertical="center"/>
    </xf>
    <xf numFmtId="165" fontId="2" fillId="6" borderId="17" xfId="0" applyNumberFormat="1" applyFont="1" applyFill="1" applyBorder="1" applyAlignment="1">
      <alignment horizontal="center" vertical="center"/>
    </xf>
    <xf numFmtId="165" fontId="2" fillId="4" borderId="13" xfId="0" applyNumberFormat="1" applyFont="1" applyFill="1" applyBorder="1" applyAlignment="1">
      <alignment horizontal="center" vertical="center"/>
    </xf>
    <xf numFmtId="165" fontId="2" fillId="4" borderId="17" xfId="0" applyNumberFormat="1" applyFont="1" applyFill="1" applyBorder="1" applyAlignment="1">
      <alignment horizontal="center" vertical="center"/>
    </xf>
    <xf numFmtId="165" fontId="2" fillId="4" borderId="69" xfId="0" applyNumberFormat="1" applyFont="1" applyFill="1" applyBorder="1" applyAlignment="1">
      <alignment horizontal="center" vertical="center"/>
    </xf>
    <xf numFmtId="0" fontId="2" fillId="10" borderId="0" xfId="0" applyFont="1" applyFill="1" applyAlignment="1" applyProtection="1">
      <alignment horizontal="center" vertical="center"/>
      <protection locked="0"/>
    </xf>
    <xf numFmtId="0" fontId="2" fillId="10" borderId="0" xfId="0" applyFont="1" applyFill="1" applyAlignment="1" applyProtection="1">
      <alignment horizontal="center"/>
      <protection locked="0"/>
    </xf>
    <xf numFmtId="0" fontId="0" fillId="5" borderId="0" xfId="0" applyFill="1" applyAlignment="1">
      <alignment wrapText="1"/>
    </xf>
    <xf numFmtId="2"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 fontId="2" fillId="5" borderId="0" xfId="0" applyNumberFormat="1" applyFont="1" applyFill="1" applyAlignment="1">
      <alignment horizontal="center" vertical="center"/>
    </xf>
    <xf numFmtId="166" fontId="2" fillId="5" borderId="0" xfId="0" applyNumberFormat="1" applyFont="1" applyFill="1" applyAlignment="1">
      <alignment horizontal="center" vertical="center"/>
    </xf>
    <xf numFmtId="165" fontId="0" fillId="6" borderId="17" xfId="0" applyNumberFormat="1" applyFill="1" applyBorder="1" applyAlignment="1">
      <alignment horizontal="center" vertical="center"/>
    </xf>
    <xf numFmtId="2" fontId="2" fillId="5" borderId="9" xfId="0" applyNumberFormat="1" applyFont="1" applyFill="1" applyBorder="1" applyAlignment="1">
      <alignment horizontal="center" vertical="center"/>
    </xf>
    <xf numFmtId="164" fontId="2" fillId="5" borderId="9" xfId="0" applyNumberFormat="1" applyFont="1" applyFill="1" applyBorder="1" applyAlignment="1">
      <alignment horizontal="center" vertical="center"/>
    </xf>
    <xf numFmtId="165" fontId="2" fillId="5" borderId="9"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textRotation="90" wrapText="1"/>
    </xf>
    <xf numFmtId="0" fontId="9" fillId="2" borderId="37" xfId="0" applyFont="1" applyFill="1" applyBorder="1" applyAlignment="1">
      <alignment horizontal="center" vertical="center" textRotation="90" wrapText="1"/>
    </xf>
    <xf numFmtId="0" fontId="9" fillId="2" borderId="71" xfId="0" applyFont="1" applyFill="1" applyBorder="1" applyAlignment="1">
      <alignment horizontal="center" vertical="center" textRotation="90" wrapText="1"/>
    </xf>
    <xf numFmtId="0" fontId="9" fillId="2" borderId="72" xfId="0" applyFont="1" applyFill="1" applyBorder="1" applyAlignment="1">
      <alignment horizontal="center" vertical="center" textRotation="90" wrapText="1"/>
    </xf>
    <xf numFmtId="0" fontId="9" fillId="2" borderId="70" xfId="0" applyFont="1" applyFill="1" applyBorder="1" applyAlignment="1">
      <alignment horizontal="center" vertical="center" textRotation="90" wrapText="1"/>
    </xf>
    <xf numFmtId="165" fontId="9" fillId="2" borderId="37" xfId="0" applyNumberFormat="1" applyFont="1" applyFill="1" applyBorder="1" applyAlignment="1">
      <alignment horizontal="center" vertical="center" textRotation="90" wrapText="1"/>
    </xf>
    <xf numFmtId="0" fontId="9" fillId="2" borderId="2" xfId="0" applyFont="1" applyFill="1" applyBorder="1" applyAlignment="1">
      <alignment horizontal="center" vertical="center" textRotation="90"/>
    </xf>
    <xf numFmtId="0" fontId="9" fillId="2" borderId="1" xfId="0" applyFont="1" applyFill="1" applyBorder="1" applyAlignment="1">
      <alignment horizontal="center" vertical="center" textRotation="90" wrapText="1"/>
    </xf>
    <xf numFmtId="0" fontId="9" fillId="5" borderId="56" xfId="0" applyFont="1" applyFill="1" applyBorder="1" applyAlignment="1">
      <alignment horizontal="center" vertical="center"/>
    </xf>
    <xf numFmtId="0" fontId="9" fillId="5" borderId="0" xfId="0" applyFont="1" applyFill="1" applyAlignment="1">
      <alignment horizontal="center" vertical="center"/>
    </xf>
    <xf numFmtId="0" fontId="9" fillId="3" borderId="0" xfId="0" applyFont="1" applyFill="1" applyAlignment="1">
      <alignment horizontal="center" vertical="center"/>
    </xf>
    <xf numFmtId="0" fontId="9" fillId="3" borderId="30" xfId="0" applyFont="1" applyFill="1" applyBorder="1" applyAlignment="1">
      <alignment horizontal="center" vertical="center"/>
    </xf>
    <xf numFmtId="0" fontId="9" fillId="2" borderId="3"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49" fontId="9" fillId="2" borderId="4" xfId="0" applyNumberFormat="1" applyFont="1" applyFill="1" applyBorder="1" applyAlignment="1">
      <alignment horizontal="center" vertical="center" textRotation="90" wrapText="1"/>
    </xf>
    <xf numFmtId="49" fontId="9" fillId="2" borderId="38" xfId="0" applyNumberFormat="1" applyFont="1" applyFill="1" applyBorder="1" applyAlignment="1">
      <alignment horizontal="center" vertical="center" textRotation="90" wrapText="1"/>
    </xf>
    <xf numFmtId="49" fontId="9" fillId="2" borderId="5" xfId="0" applyNumberFormat="1" applyFont="1" applyFill="1" applyBorder="1" applyAlignment="1">
      <alignment horizontal="center" vertical="center" textRotation="90" wrapText="1"/>
    </xf>
    <xf numFmtId="49" fontId="9" fillId="2" borderId="7" xfId="0" applyNumberFormat="1" applyFont="1" applyFill="1" applyBorder="1" applyAlignment="1">
      <alignment horizontal="center" vertical="center" textRotation="90" wrapText="1"/>
    </xf>
    <xf numFmtId="49" fontId="9" fillId="2" borderId="6" xfId="0" applyNumberFormat="1" applyFont="1" applyFill="1" applyBorder="1" applyAlignment="1">
      <alignment horizontal="center" vertical="center" textRotation="90" wrapText="1"/>
    </xf>
    <xf numFmtId="165" fontId="9" fillId="2" borderId="38" xfId="0" applyNumberFormat="1" applyFont="1" applyFill="1" applyBorder="1" applyAlignment="1">
      <alignment horizontal="center" vertical="center" textRotation="90" wrapText="1"/>
    </xf>
    <xf numFmtId="49" fontId="9" fillId="2" borderId="4" xfId="0" applyNumberFormat="1" applyFont="1" applyFill="1" applyBorder="1" applyAlignment="1">
      <alignment horizontal="center" vertical="center" textRotation="90"/>
    </xf>
    <xf numFmtId="49" fontId="9" fillId="2" borderId="3" xfId="0" applyNumberFormat="1" applyFont="1" applyFill="1" applyBorder="1" applyAlignment="1">
      <alignment horizontal="center" vertical="center" textRotation="90"/>
    </xf>
    <xf numFmtId="0" fontId="23" fillId="3" borderId="30" xfId="0" applyFont="1" applyFill="1" applyBorder="1" applyAlignment="1">
      <alignment horizontal="center" vertical="center"/>
    </xf>
    <xf numFmtId="0" fontId="9" fillId="2" borderId="3" xfId="0" applyFont="1" applyFill="1" applyBorder="1" applyAlignment="1">
      <alignment horizontal="center" vertical="center" textRotation="90"/>
    </xf>
    <xf numFmtId="0" fontId="9" fillId="2" borderId="4" xfId="0" applyFont="1" applyFill="1" applyBorder="1" applyAlignment="1">
      <alignment horizontal="center" vertical="center" textRotation="90" wrapText="1"/>
    </xf>
    <xf numFmtId="0" fontId="9" fillId="2" borderId="38"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6" xfId="0" applyFont="1" applyFill="1" applyBorder="1" applyAlignment="1">
      <alignment horizontal="center" vertical="center" textRotation="90" wrapText="1"/>
    </xf>
    <xf numFmtId="0" fontId="9" fillId="2" borderId="73" xfId="0" applyFont="1" applyFill="1" applyBorder="1" applyAlignment="1">
      <alignment horizontal="center" vertical="center" textRotation="90" wrapText="1"/>
    </xf>
    <xf numFmtId="0" fontId="9" fillId="2" borderId="74" xfId="0" applyFont="1" applyFill="1" applyBorder="1" applyAlignment="1">
      <alignment horizontal="center" vertical="center" textRotation="90" wrapText="1"/>
    </xf>
    <xf numFmtId="0" fontId="9" fillId="2" borderId="36" xfId="0" applyFont="1" applyFill="1" applyBorder="1" applyAlignment="1">
      <alignment horizontal="center" vertical="center" textRotation="90" wrapText="1"/>
    </xf>
    <xf numFmtId="0" fontId="9" fillId="2" borderId="75"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xf>
    <xf numFmtId="0" fontId="9" fillId="7" borderId="1" xfId="0" applyFont="1" applyFill="1" applyBorder="1" applyAlignment="1">
      <alignment horizontal="center" vertical="center"/>
    </xf>
    <xf numFmtId="165" fontId="9" fillId="7" borderId="76" xfId="0" applyNumberFormat="1" applyFont="1" applyFill="1" applyBorder="1" applyAlignment="1">
      <alignment horizontal="center" vertical="center"/>
    </xf>
    <xf numFmtId="166" fontId="9" fillId="7" borderId="1" xfId="0" applyNumberFormat="1" applyFont="1" applyFill="1" applyBorder="1" applyAlignment="1" applyProtection="1">
      <alignment horizontal="center" vertical="center"/>
      <protection locked="0"/>
    </xf>
    <xf numFmtId="165" fontId="9" fillId="7" borderId="16" xfId="0" applyNumberFormat="1" applyFont="1" applyFill="1" applyBorder="1" applyAlignment="1">
      <alignment horizontal="center" vertical="center"/>
    </xf>
    <xf numFmtId="0" fontId="9" fillId="5"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21" fillId="5" borderId="0" xfId="0" applyFont="1" applyFill="1" applyAlignment="1">
      <alignment wrapText="1"/>
    </xf>
    <xf numFmtId="165" fontId="21" fillId="12" borderId="14" xfId="0" applyNumberFormat="1" applyFont="1" applyFill="1" applyBorder="1" applyAlignment="1">
      <alignment horizontal="center" vertical="center"/>
    </xf>
    <xf numFmtId="2" fontId="9" fillId="7" borderId="19" xfId="0" applyNumberFormat="1" applyFont="1" applyFill="1" applyBorder="1" applyAlignment="1">
      <alignment horizontal="center" vertical="center"/>
    </xf>
    <xf numFmtId="164" fontId="9" fillId="7" borderId="16" xfId="0" applyNumberFormat="1" applyFont="1" applyFill="1" applyBorder="1" applyAlignment="1">
      <alignment horizontal="center"/>
    </xf>
    <xf numFmtId="164" fontId="21" fillId="7" borderId="16" xfId="0" applyNumberFormat="1" applyFont="1" applyFill="1" applyBorder="1" applyAlignment="1">
      <alignment horizontal="center"/>
    </xf>
    <xf numFmtId="165" fontId="21" fillId="7" borderId="16" xfId="0" applyNumberFormat="1" applyFont="1" applyFill="1" applyBorder="1" applyAlignment="1">
      <alignment horizontal="center"/>
    </xf>
    <xf numFmtId="165" fontId="9" fillId="7" borderId="16" xfId="0" applyNumberFormat="1" applyFont="1" applyFill="1" applyBorder="1" applyAlignment="1">
      <alignment horizontal="center"/>
    </xf>
    <xf numFmtId="165" fontId="9" fillId="7" borderId="15" xfId="0" applyNumberFormat="1" applyFont="1" applyFill="1" applyBorder="1" applyAlignment="1">
      <alignment horizontal="center"/>
    </xf>
    <xf numFmtId="165" fontId="9" fillId="7" borderId="24" xfId="0" applyNumberFormat="1" applyFont="1" applyFill="1" applyBorder="1" applyAlignment="1">
      <alignment horizontal="center" vertical="center"/>
    </xf>
    <xf numFmtId="165" fontId="9" fillId="12" borderId="15" xfId="0" applyNumberFormat="1" applyFont="1" applyFill="1" applyBorder="1" applyAlignment="1">
      <alignment horizontal="center" vertical="center"/>
    </xf>
    <xf numFmtId="165" fontId="9" fillId="12" borderId="24" xfId="0" applyNumberFormat="1" applyFont="1" applyFill="1" applyBorder="1" applyAlignment="1">
      <alignment horizontal="center" vertical="center"/>
    </xf>
    <xf numFmtId="165" fontId="9" fillId="7" borderId="15" xfId="0" applyNumberFormat="1" applyFont="1" applyFill="1" applyBorder="1" applyAlignment="1">
      <alignment horizontal="center" vertical="center"/>
    </xf>
    <xf numFmtId="2" fontId="9" fillId="7" borderId="15" xfId="0" applyNumberFormat="1" applyFont="1" applyFill="1" applyBorder="1" applyAlignment="1">
      <alignment horizontal="center" vertical="center"/>
    </xf>
    <xf numFmtId="165" fontId="9" fillId="7" borderId="77" xfId="0" applyNumberFormat="1" applyFont="1" applyFill="1" applyBorder="1" applyAlignment="1">
      <alignment horizontal="center" vertical="center"/>
    </xf>
    <xf numFmtId="165" fontId="9" fillId="7" borderId="78" xfId="0" applyNumberFormat="1" applyFont="1" applyFill="1" applyBorder="1" applyAlignment="1">
      <alignment horizontal="center" vertical="center"/>
    </xf>
    <xf numFmtId="165" fontId="9" fillId="7" borderId="79" xfId="0" applyNumberFormat="1" applyFont="1" applyFill="1" applyBorder="1" applyAlignment="1">
      <alignment horizontal="center" vertical="center"/>
    </xf>
    <xf numFmtId="165" fontId="9" fillId="12" borderId="60" xfId="0" applyNumberFormat="1" applyFont="1" applyFill="1" applyBorder="1" applyAlignment="1">
      <alignment horizontal="center" vertical="center"/>
    </xf>
    <xf numFmtId="165" fontId="9" fillId="7" borderId="80" xfId="0" applyNumberFormat="1" applyFont="1" applyFill="1" applyBorder="1" applyAlignment="1">
      <alignment horizontal="center" vertical="center"/>
    </xf>
    <xf numFmtId="165" fontId="9" fillId="7" borderId="19" xfId="0" applyNumberFormat="1" applyFont="1" applyFill="1" applyBorder="1" applyAlignment="1">
      <alignment horizontal="center" vertical="center"/>
    </xf>
    <xf numFmtId="165" fontId="9" fillId="7" borderId="12" xfId="0" applyNumberFormat="1" applyFont="1" applyFill="1" applyBorder="1" applyAlignment="1">
      <alignment horizontal="center" vertical="center"/>
    </xf>
    <xf numFmtId="166" fontId="9" fillId="7" borderId="24" xfId="0" applyNumberFormat="1" applyFont="1" applyFill="1" applyBorder="1" applyAlignment="1">
      <alignment vertical="top" wrapText="1"/>
    </xf>
    <xf numFmtId="164" fontId="9" fillId="7" borderId="16" xfId="0" applyNumberFormat="1" applyFont="1" applyFill="1" applyBorder="1" applyAlignment="1">
      <alignment horizontal="center" vertical="top"/>
    </xf>
    <xf numFmtId="164" fontId="9" fillId="7" borderId="15" xfId="0" applyNumberFormat="1" applyFont="1" applyFill="1" applyBorder="1" applyAlignment="1">
      <alignment horizontal="center" vertical="top"/>
    </xf>
    <xf numFmtId="164" fontId="9" fillId="7" borderId="32" xfId="0" applyNumberFormat="1" applyFont="1" applyFill="1" applyBorder="1" applyAlignment="1">
      <alignment horizontal="center" vertical="top"/>
    </xf>
    <xf numFmtId="2" fontId="9" fillId="7" borderId="31" xfId="0" applyNumberFormat="1" applyFont="1" applyFill="1" applyBorder="1" applyAlignment="1">
      <alignment horizontal="center" vertical="center"/>
    </xf>
    <xf numFmtId="164" fontId="9" fillId="7" borderId="17" xfId="0" applyNumberFormat="1" applyFont="1" applyFill="1" applyBorder="1" applyAlignment="1">
      <alignment horizontal="center" vertical="center"/>
    </xf>
    <xf numFmtId="165" fontId="9" fillId="7" borderId="17" xfId="0" applyNumberFormat="1" applyFont="1" applyFill="1" applyBorder="1" applyAlignment="1">
      <alignment horizontal="center" vertical="center"/>
    </xf>
    <xf numFmtId="165" fontId="9" fillId="7" borderId="29" xfId="0" applyNumberFormat="1" applyFont="1" applyFill="1" applyBorder="1" applyAlignment="1">
      <alignment horizontal="center" vertical="center"/>
    </xf>
    <xf numFmtId="165" fontId="9" fillId="7" borderId="25" xfId="0" applyNumberFormat="1" applyFont="1" applyFill="1" applyBorder="1" applyAlignment="1">
      <alignment horizontal="center" vertical="center"/>
    </xf>
    <xf numFmtId="165" fontId="9" fillId="12" borderId="17" xfId="0" applyNumberFormat="1" applyFont="1" applyFill="1" applyBorder="1" applyAlignment="1">
      <alignment horizontal="center" vertical="center"/>
    </xf>
    <xf numFmtId="165" fontId="9" fillId="12" borderId="29" xfId="0" applyNumberFormat="1" applyFont="1" applyFill="1" applyBorder="1" applyAlignment="1">
      <alignment horizontal="center" vertical="center"/>
    </xf>
    <xf numFmtId="165" fontId="9" fillId="7" borderId="81" xfId="0" applyNumberFormat="1" applyFont="1" applyFill="1" applyBorder="1" applyAlignment="1">
      <alignment horizontal="center" vertical="center"/>
    </xf>
    <xf numFmtId="165" fontId="9" fillId="12" borderId="82" xfId="0" applyNumberFormat="1" applyFont="1" applyFill="1" applyBorder="1" applyAlignment="1">
      <alignment horizontal="center" vertical="center"/>
    </xf>
    <xf numFmtId="165" fontId="9" fillId="12" borderId="83" xfId="0" applyNumberFormat="1" applyFont="1" applyFill="1" applyBorder="1" applyAlignment="1">
      <alignment horizontal="center" vertical="center"/>
    </xf>
    <xf numFmtId="165" fontId="9" fillId="12" borderId="84" xfId="0" applyNumberFormat="1" applyFont="1" applyFill="1" applyBorder="1" applyAlignment="1">
      <alignment horizontal="center" vertical="center"/>
    </xf>
    <xf numFmtId="165" fontId="9" fillId="12" borderId="85" xfId="0" applyNumberFormat="1" applyFont="1" applyFill="1" applyBorder="1" applyAlignment="1">
      <alignment horizontal="center" vertical="center"/>
    </xf>
    <xf numFmtId="165" fontId="9" fillId="7" borderId="31" xfId="0" applyNumberFormat="1" applyFont="1" applyFill="1" applyBorder="1" applyAlignment="1">
      <alignment horizontal="center" vertical="center"/>
    </xf>
    <xf numFmtId="165" fontId="9" fillId="7" borderId="28" xfId="0" applyNumberFormat="1" applyFont="1" applyFill="1" applyBorder="1" applyAlignment="1">
      <alignment horizontal="center" vertical="center"/>
    </xf>
    <xf numFmtId="166" fontId="9" fillId="7" borderId="25" xfId="0" applyNumberFormat="1" applyFont="1" applyFill="1" applyBorder="1" applyAlignment="1">
      <alignment horizontal="center" vertical="center"/>
    </xf>
    <xf numFmtId="164" fontId="9" fillId="7" borderId="29" xfId="0" applyNumberFormat="1" applyFont="1" applyFill="1" applyBorder="1" applyAlignment="1">
      <alignment horizontal="center" vertical="center"/>
    </xf>
    <xf numFmtId="164" fontId="9" fillId="7" borderId="33" xfId="0" applyNumberFormat="1" applyFont="1" applyFill="1" applyBorder="1" applyAlignment="1">
      <alignment horizontal="center" vertical="center"/>
    </xf>
    <xf numFmtId="165" fontId="9" fillId="7" borderId="71" xfId="0" applyNumberFormat="1" applyFont="1" applyFill="1" applyBorder="1" applyAlignment="1" applyProtection="1">
      <alignment horizontal="center" vertical="center"/>
      <protection locked="0"/>
    </xf>
    <xf numFmtId="165" fontId="9" fillId="7" borderId="2" xfId="0" applyNumberFormat="1" applyFont="1" applyFill="1" applyBorder="1" applyAlignment="1" applyProtection="1">
      <alignment horizontal="center" vertical="center"/>
      <protection locked="0"/>
    </xf>
    <xf numFmtId="165" fontId="9" fillId="7" borderId="37" xfId="0" applyNumberFormat="1" applyFont="1" applyFill="1" applyBorder="1" applyAlignment="1" applyProtection="1">
      <alignment horizontal="center" vertical="center"/>
      <protection locked="0"/>
    </xf>
    <xf numFmtId="165" fontId="9" fillId="7" borderId="37" xfId="0" applyNumberFormat="1" applyFont="1" applyFill="1" applyBorder="1" applyAlignment="1">
      <alignment horizontal="center" vertical="center"/>
    </xf>
    <xf numFmtId="165" fontId="9" fillId="7" borderId="71" xfId="0" applyNumberFormat="1" applyFont="1" applyFill="1" applyBorder="1" applyAlignment="1">
      <alignment horizontal="center" vertical="center"/>
    </xf>
    <xf numFmtId="166" fontId="9" fillId="7" borderId="71" xfId="0" applyNumberFormat="1" applyFont="1" applyFill="1" applyBorder="1" applyAlignment="1">
      <alignment horizontal="center" vertical="center"/>
    </xf>
    <xf numFmtId="0" fontId="9" fillId="7" borderId="37" xfId="0" applyFont="1" applyFill="1" applyBorder="1" applyAlignment="1" applyProtection="1">
      <alignment horizontal="center" vertical="center"/>
      <protection locked="0"/>
    </xf>
    <xf numFmtId="165" fontId="9" fillId="7" borderId="70" xfId="0" applyNumberFormat="1" applyFont="1" applyFill="1" applyBorder="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2" fontId="9" fillId="7" borderId="71" xfId="0" applyNumberFormat="1" applyFont="1" applyFill="1" applyBorder="1" applyAlignment="1" applyProtection="1">
      <alignment horizontal="center" vertical="center"/>
      <protection locked="0"/>
    </xf>
    <xf numFmtId="166" fontId="9" fillId="7" borderId="71" xfId="15" applyNumberFormat="1" applyFont="1" applyFill="1" applyBorder="1" applyAlignment="1">
      <alignment horizontal="center" vertical="center"/>
    </xf>
    <xf numFmtId="164" fontId="9" fillId="7" borderId="1" xfId="0" applyNumberFormat="1" applyFont="1" applyFill="1" applyBorder="1" applyAlignment="1">
      <alignment horizontal="center" vertical="center"/>
    </xf>
    <xf numFmtId="165" fontId="21" fillId="12" borderId="15" xfId="0" applyNumberFormat="1" applyFont="1" applyFill="1" applyBorder="1" applyAlignment="1">
      <alignment horizontal="center" vertical="center"/>
    </xf>
    <xf numFmtId="165" fontId="21" fillId="12" borderId="24" xfId="0" applyNumberFormat="1" applyFont="1" applyFill="1" applyBorder="1" applyAlignment="1">
      <alignment horizontal="center" vertical="center"/>
    </xf>
    <xf numFmtId="165" fontId="9" fillId="7" borderId="86" xfId="0" applyNumberFormat="1" applyFont="1" applyFill="1" applyBorder="1" applyAlignment="1">
      <alignment horizontal="center" vertical="center"/>
    </xf>
    <xf numFmtId="165" fontId="9" fillId="7" borderId="87" xfId="0" applyNumberFormat="1" applyFont="1" applyFill="1" applyBorder="1" applyAlignment="1">
      <alignment horizontal="center" vertical="center"/>
    </xf>
    <xf numFmtId="2" fontId="9" fillId="7" borderId="20" xfId="0" applyNumberFormat="1" applyFont="1" applyFill="1" applyBorder="1" applyAlignment="1">
      <alignment horizontal="center" vertical="center"/>
    </xf>
    <xf numFmtId="164" fontId="9" fillId="7" borderId="76" xfId="0" applyNumberFormat="1" applyFont="1" applyFill="1" applyBorder="1" applyAlignment="1">
      <alignment horizontal="center" vertical="center"/>
    </xf>
    <xf numFmtId="165" fontId="21" fillId="12" borderId="17" xfId="0" applyNumberFormat="1" applyFont="1" applyFill="1" applyBorder="1" applyAlignment="1">
      <alignment horizontal="center" vertical="center"/>
    </xf>
    <xf numFmtId="165" fontId="21" fillId="12" borderId="29" xfId="0" applyNumberFormat="1" applyFont="1" applyFill="1" applyBorder="1" applyAlignment="1">
      <alignment horizontal="center" vertical="center"/>
    </xf>
    <xf numFmtId="165" fontId="21" fillId="12" borderId="82" xfId="0" applyNumberFormat="1" applyFont="1" applyFill="1" applyBorder="1" applyAlignment="1">
      <alignment horizontal="center" vertical="center"/>
    </xf>
    <xf numFmtId="165" fontId="21" fillId="12" borderId="83" xfId="0" applyNumberFormat="1" applyFont="1" applyFill="1" applyBorder="1" applyAlignment="1">
      <alignment horizontal="center" vertical="center"/>
    </xf>
    <xf numFmtId="166" fontId="9" fillId="5" borderId="9" xfId="0" applyNumberFormat="1" applyFont="1" applyFill="1" applyBorder="1" applyAlignment="1">
      <alignment horizontal="center" vertical="center"/>
    </xf>
    <xf numFmtId="165" fontId="9" fillId="5" borderId="9" xfId="0" applyNumberFormat="1" applyFont="1" applyFill="1" applyBorder="1" applyAlignment="1">
      <alignment horizontal="center" vertical="center"/>
    </xf>
    <xf numFmtId="165" fontId="24" fillId="5" borderId="88" xfId="0" applyNumberFormat="1" applyFont="1" applyFill="1" applyBorder="1" applyAlignment="1">
      <alignment horizontal="center" vertical="center"/>
    </xf>
    <xf numFmtId="165" fontId="24" fillId="5" borderId="89" xfId="0" applyNumberFormat="1" applyFont="1" applyFill="1" applyBorder="1" applyAlignment="1">
      <alignment vertical="center"/>
    </xf>
    <xf numFmtId="164" fontId="9" fillId="5" borderId="9" xfId="0" applyNumberFormat="1" applyFont="1" applyFill="1" applyBorder="1" applyAlignment="1">
      <alignment horizontal="center" vertical="center"/>
    </xf>
    <xf numFmtId="166" fontId="9" fillId="5" borderId="0" xfId="0" applyNumberFormat="1" applyFont="1" applyFill="1" applyAlignment="1">
      <alignment horizontal="center" vertical="center"/>
    </xf>
    <xf numFmtId="165" fontId="9" fillId="5" borderId="0" xfId="0" applyNumberFormat="1" applyFont="1" applyFill="1" applyAlignment="1">
      <alignment horizontal="center" vertical="center"/>
    </xf>
    <xf numFmtId="165" fontId="24" fillId="5" borderId="90" xfId="0" applyNumberFormat="1" applyFont="1" applyFill="1" applyBorder="1" applyAlignment="1">
      <alignment horizontal="center" vertical="center"/>
    </xf>
    <xf numFmtId="165" fontId="24" fillId="5" borderId="91" xfId="0" applyNumberFormat="1" applyFont="1" applyFill="1" applyBorder="1" applyAlignment="1">
      <alignment vertical="center"/>
    </xf>
    <xf numFmtId="164" fontId="9" fillId="5" borderId="0" xfId="0" applyNumberFormat="1" applyFont="1" applyFill="1" applyAlignment="1">
      <alignment horizontal="center" vertical="center"/>
    </xf>
    <xf numFmtId="165" fontId="24" fillId="5" borderId="92" xfId="0" applyNumberFormat="1" applyFont="1" applyFill="1" applyBorder="1" applyAlignment="1">
      <alignment horizontal="center" vertical="center"/>
    </xf>
    <xf numFmtId="0" fontId="9" fillId="5" borderId="0" xfId="0" applyFont="1" applyFill="1" applyAlignment="1">
      <alignment horizontal="right"/>
    </xf>
    <xf numFmtId="2" fontId="9" fillId="5" borderId="9" xfId="0" applyNumberFormat="1" applyFont="1" applyFill="1" applyBorder="1" applyAlignment="1">
      <alignment horizontal="center" vertical="center"/>
    </xf>
    <xf numFmtId="165" fontId="24" fillId="5" borderId="93" xfId="0" applyNumberFormat="1" applyFont="1" applyFill="1" applyBorder="1" applyAlignment="1">
      <alignment horizontal="center" vertical="center"/>
    </xf>
    <xf numFmtId="0" fontId="21" fillId="5" borderId="0" xfId="0" applyFont="1" applyFill="1"/>
    <xf numFmtId="49" fontId="9" fillId="5" borderId="0" xfId="0" applyNumberFormat="1" applyFont="1" applyFill="1" applyAlignment="1" applyProtection="1">
      <alignment horizontal="center" vertical="center"/>
      <protection locked="0"/>
    </xf>
    <xf numFmtId="165" fontId="24" fillId="5" borderId="94" xfId="0" applyNumberFormat="1" applyFont="1" applyFill="1" applyBorder="1" applyAlignment="1">
      <alignment horizontal="center" vertical="center"/>
    </xf>
    <xf numFmtId="0" fontId="9" fillId="5" borderId="0" xfId="0" applyFont="1" applyFill="1" applyAlignment="1" applyProtection="1">
      <alignment horizontal="center"/>
      <protection locked="0"/>
    </xf>
    <xf numFmtId="49" fontId="9" fillId="5" borderId="0" xfId="0" applyNumberFormat="1" applyFont="1" applyFill="1" applyAlignment="1" applyProtection="1">
      <alignment horizontal="center"/>
      <protection locked="0"/>
    </xf>
    <xf numFmtId="15" fontId="9" fillId="5" borderId="0" xfId="0" applyNumberFormat="1" applyFont="1" applyFill="1" applyAlignment="1" applyProtection="1">
      <alignment horizontal="center" vertical="center"/>
      <protection locked="0"/>
    </xf>
    <xf numFmtId="165" fontId="24" fillId="5" borderId="0" xfId="0" applyNumberFormat="1" applyFont="1" applyFill="1" applyAlignment="1">
      <alignment vertical="center"/>
    </xf>
    <xf numFmtId="0" fontId="22" fillId="3" borderId="0" xfId="0" applyFont="1" applyFill="1" applyAlignment="1" applyProtection="1">
      <alignment vertical="center"/>
      <protection locked="0"/>
    </xf>
    <xf numFmtId="0" fontId="27" fillId="3" borderId="0" xfId="0" applyFont="1" applyFill="1" applyAlignment="1" applyProtection="1">
      <alignment horizontal="center" vertical="center"/>
      <protection locked="0"/>
    </xf>
    <xf numFmtId="0" fontId="28" fillId="3" borderId="0" xfId="0" applyFont="1" applyFill="1" applyAlignment="1" applyProtection="1">
      <alignment horizontal="left" vertical="center"/>
      <protection locked="0"/>
    </xf>
    <xf numFmtId="0" fontId="28" fillId="3" borderId="0" xfId="0" applyFont="1" applyFill="1" applyAlignment="1" applyProtection="1">
      <alignment vertical="center"/>
      <protection locked="0"/>
    </xf>
    <xf numFmtId="49" fontId="9" fillId="2" borderId="95" xfId="0" applyNumberFormat="1" applyFont="1" applyFill="1" applyBorder="1" applyAlignment="1">
      <alignment horizontal="center" vertical="center" textRotation="90" wrapText="1"/>
    </xf>
    <xf numFmtId="165" fontId="9" fillId="7" borderId="72"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textRotation="90" wrapText="1"/>
    </xf>
    <xf numFmtId="49" fontId="2" fillId="2" borderId="71" xfId="0" applyNumberFormat="1" applyFont="1" applyFill="1" applyBorder="1" applyAlignment="1">
      <alignment horizontal="center" vertical="center" textRotation="90" wrapText="1"/>
    </xf>
    <xf numFmtId="165" fontId="0" fillId="6" borderId="16" xfId="0" applyNumberFormat="1" applyFill="1" applyBorder="1" applyAlignment="1">
      <alignment horizontal="center" vertical="center"/>
    </xf>
    <xf numFmtId="49" fontId="2" fillId="2" borderId="37" xfId="0" applyNumberFormat="1" applyFont="1" applyFill="1" applyBorder="1" applyAlignment="1">
      <alignment horizontal="center" vertical="center" textRotation="90" wrapText="1"/>
    </xf>
    <xf numFmtId="0" fontId="9" fillId="2" borderId="30" xfId="0" applyFont="1" applyFill="1" applyBorder="1" applyAlignment="1">
      <alignment horizontal="center" vertical="center" textRotation="90"/>
    </xf>
    <xf numFmtId="0" fontId="9" fillId="2" borderId="96" xfId="0" applyFont="1" applyFill="1" applyBorder="1" applyAlignment="1">
      <alignment horizontal="center" vertical="center" textRotation="90" wrapText="1"/>
    </xf>
    <xf numFmtId="0" fontId="9" fillId="2" borderId="97" xfId="0" applyFont="1" applyFill="1" applyBorder="1" applyAlignment="1">
      <alignment horizontal="center" vertical="center" textRotation="90" wrapText="1"/>
    </xf>
    <xf numFmtId="0" fontId="9" fillId="2" borderId="98" xfId="0" applyFont="1" applyFill="1" applyBorder="1" applyAlignment="1">
      <alignment horizontal="center" vertical="center" textRotation="90" wrapText="1"/>
    </xf>
    <xf numFmtId="165" fontId="9" fillId="2" borderId="36" xfId="0" applyNumberFormat="1" applyFont="1" applyFill="1" applyBorder="1" applyAlignment="1">
      <alignment horizontal="center" vertical="center" textRotation="90" wrapText="1"/>
    </xf>
    <xf numFmtId="0" fontId="9" fillId="2" borderId="73" xfId="0" applyFont="1" applyFill="1" applyBorder="1" applyAlignment="1">
      <alignment horizontal="center" vertical="center" textRotation="90"/>
    </xf>
    <xf numFmtId="2" fontId="9" fillId="7" borderId="18" xfId="0" applyNumberFormat="1" applyFont="1" applyFill="1" applyBorder="1" applyAlignment="1">
      <alignment horizontal="center" vertical="center"/>
    </xf>
    <xf numFmtId="164" fontId="9" fillId="7" borderId="69" xfId="0" applyNumberFormat="1" applyFont="1" applyFill="1" applyBorder="1" applyAlignment="1">
      <alignment horizontal="center"/>
    </xf>
    <xf numFmtId="164" fontId="21" fillId="7" borderId="69" xfId="0" applyNumberFormat="1" applyFont="1" applyFill="1" applyBorder="1" applyAlignment="1">
      <alignment horizontal="center"/>
    </xf>
    <xf numFmtId="165" fontId="21" fillId="7" borderId="69" xfId="0" applyNumberFormat="1" applyFont="1" applyFill="1" applyBorder="1" applyAlignment="1">
      <alignment horizontal="center"/>
    </xf>
    <xf numFmtId="2" fontId="9" fillId="7" borderId="2" xfId="0" applyNumberFormat="1" applyFont="1" applyFill="1" applyBorder="1" applyAlignment="1" applyProtection="1">
      <alignment horizontal="center" vertical="center"/>
      <protection locked="0"/>
    </xf>
    <xf numFmtId="164" fontId="9" fillId="7" borderId="37" xfId="0" applyNumberFormat="1"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12" borderId="1" xfId="0" applyFont="1" applyFill="1" applyBorder="1" applyAlignment="1" applyProtection="1">
      <alignment horizontal="center" vertical="center"/>
      <protection locked="0"/>
    </xf>
    <xf numFmtId="49" fontId="9" fillId="12" borderId="1" xfId="0" applyNumberFormat="1" applyFont="1" applyFill="1" applyBorder="1" applyAlignment="1" applyProtection="1">
      <alignment horizontal="center" vertical="center"/>
      <protection locked="0"/>
    </xf>
    <xf numFmtId="165" fontId="9" fillId="7" borderId="70" xfId="0" applyNumberFormat="1" applyFont="1" applyFill="1" applyBorder="1" applyAlignment="1">
      <alignment horizontal="center" vertical="center"/>
    </xf>
    <xf numFmtId="165" fontId="21" fillId="12" borderId="16" xfId="0" applyNumberFormat="1" applyFont="1" applyFill="1" applyBorder="1" applyAlignment="1">
      <alignment horizontal="center" vertical="center"/>
    </xf>
    <xf numFmtId="165" fontId="9" fillId="12" borderId="16" xfId="0" applyNumberFormat="1" applyFont="1" applyFill="1" applyBorder="1" applyAlignment="1">
      <alignment horizontal="center" vertical="center"/>
    </xf>
    <xf numFmtId="166" fontId="9" fillId="7" borderId="37" xfId="0" applyNumberFormat="1" applyFont="1" applyFill="1" applyBorder="1" applyAlignment="1">
      <alignment horizontal="center" vertical="center"/>
    </xf>
    <xf numFmtId="166" fontId="9" fillId="7" borderId="70" xfId="0" applyNumberFormat="1" applyFont="1" applyFill="1" applyBorder="1" applyAlignment="1">
      <alignment horizontal="center" vertical="center"/>
    </xf>
    <xf numFmtId="166" fontId="2" fillId="9" borderId="13" xfId="15" applyNumberFormat="1" applyFont="1" applyFill="1" applyBorder="1" applyAlignment="1">
      <alignment horizontal="center" vertical="center"/>
    </xf>
    <xf numFmtId="165" fontId="2" fillId="8" borderId="16" xfId="15" applyNumberFormat="1" applyFont="1" applyFill="1" applyBorder="1" applyAlignment="1">
      <alignment horizontal="center" vertical="center"/>
    </xf>
    <xf numFmtId="165" fontId="2" fillId="8" borderId="17" xfId="15" applyNumberFormat="1" applyFont="1" applyFill="1" applyBorder="1" applyAlignment="1">
      <alignment horizontal="center" vertical="center"/>
    </xf>
    <xf numFmtId="165" fontId="9" fillId="7" borderId="22" xfId="0" applyNumberFormat="1" applyFont="1" applyFill="1" applyBorder="1" applyAlignment="1">
      <alignment horizontal="center" vertical="center"/>
    </xf>
    <xf numFmtId="165" fontId="9" fillId="12" borderId="13" xfId="0" applyNumberFormat="1" applyFont="1" applyFill="1" applyBorder="1" applyAlignment="1">
      <alignment horizontal="center" vertical="center"/>
    </xf>
    <xf numFmtId="164" fontId="25" fillId="7" borderId="13" xfId="0" applyNumberFormat="1" applyFont="1" applyFill="1" applyBorder="1" applyAlignment="1">
      <alignment horizontal="center"/>
    </xf>
    <xf numFmtId="165" fontId="9" fillId="7" borderId="14" xfId="0" applyNumberFormat="1" applyFont="1" applyFill="1" applyBorder="1" applyAlignment="1">
      <alignment horizontal="center"/>
    </xf>
    <xf numFmtId="166" fontId="9" fillId="7" borderId="13" xfId="0" applyNumberFormat="1" applyFont="1" applyFill="1" applyBorder="1" applyAlignment="1">
      <alignment horizontal="center" vertical="center"/>
    </xf>
    <xf numFmtId="164" fontId="25" fillId="7" borderId="14" xfId="0" applyNumberFormat="1" applyFont="1" applyFill="1" applyBorder="1" applyAlignment="1">
      <alignment horizontal="center"/>
    </xf>
    <xf numFmtId="165" fontId="9" fillId="12" borderId="22" xfId="0" applyNumberFormat="1" applyFont="1" applyFill="1" applyBorder="1" applyAlignment="1">
      <alignment horizontal="center" vertical="center"/>
    </xf>
    <xf numFmtId="165" fontId="9" fillId="12" borderId="14" xfId="0" applyNumberFormat="1" applyFont="1" applyFill="1" applyBorder="1" applyAlignment="1">
      <alignment horizontal="center" vertical="center"/>
    </xf>
    <xf numFmtId="165" fontId="9" fillId="7" borderId="13" xfId="0" applyNumberFormat="1" applyFont="1" applyFill="1" applyBorder="1" applyAlignment="1">
      <alignment horizontal="center" vertical="center"/>
    </xf>
    <xf numFmtId="2" fontId="9" fillId="12" borderId="14" xfId="0" applyNumberFormat="1" applyFont="1" applyFill="1" applyBorder="1" applyAlignment="1">
      <alignment horizontal="center" vertical="center"/>
    </xf>
    <xf numFmtId="165" fontId="9" fillId="7" borderId="99" xfId="0" applyNumberFormat="1" applyFont="1" applyFill="1" applyBorder="1" applyAlignment="1">
      <alignment horizontal="center" vertical="center"/>
    </xf>
    <xf numFmtId="165" fontId="9" fillId="12" borderId="100" xfId="0" applyNumberFormat="1" applyFont="1" applyFill="1" applyBorder="1" applyAlignment="1">
      <alignment horizontal="center" vertical="center"/>
    </xf>
    <xf numFmtId="165" fontId="9" fillId="12" borderId="101" xfId="0" applyNumberFormat="1" applyFont="1" applyFill="1" applyBorder="1" applyAlignment="1">
      <alignment horizontal="center" vertical="center"/>
    </xf>
    <xf numFmtId="166" fontId="9" fillId="7" borderId="102" xfId="0" applyNumberFormat="1" applyFont="1" applyFill="1" applyBorder="1" applyAlignment="1">
      <alignment horizontal="center" vertical="center"/>
    </xf>
    <xf numFmtId="165" fontId="9" fillId="12" borderId="103" xfId="0" applyNumberFormat="1" applyFont="1" applyFill="1" applyBorder="1" applyAlignment="1">
      <alignment horizontal="center" vertical="center"/>
    </xf>
    <xf numFmtId="165" fontId="9" fillId="7" borderId="35" xfId="0" applyNumberFormat="1" applyFont="1" applyFill="1" applyBorder="1" applyAlignment="1">
      <alignment horizontal="center" vertical="center"/>
    </xf>
    <xf numFmtId="165" fontId="9" fillId="7" borderId="27" xfId="0" applyNumberFormat="1" applyFont="1" applyFill="1" applyBorder="1" applyAlignment="1">
      <alignment horizontal="center" vertical="center"/>
    </xf>
    <xf numFmtId="166" fontId="25" fillId="7" borderId="22" xfId="0" applyNumberFormat="1" applyFont="1" applyFill="1" applyBorder="1" applyAlignment="1">
      <alignment horizontal="left"/>
    </xf>
    <xf numFmtId="164" fontId="25" fillId="7" borderId="8" xfId="0" applyNumberFormat="1" applyFont="1" applyFill="1" applyBorder="1" applyAlignment="1">
      <alignment horizontal="center"/>
    </xf>
    <xf numFmtId="165" fontId="21" fillId="12" borderId="13" xfId="0" applyNumberFormat="1" applyFont="1" applyFill="1" applyBorder="1" applyAlignment="1">
      <alignment horizontal="center" vertical="center"/>
    </xf>
    <xf numFmtId="165" fontId="21" fillId="12" borderId="22" xfId="0" applyNumberFormat="1" applyFont="1" applyFill="1" applyBorder="1" applyAlignment="1">
      <alignment horizontal="center" vertical="center"/>
    </xf>
    <xf numFmtId="2" fontId="21" fillId="12" borderId="14" xfId="0" applyNumberFormat="1" applyFont="1" applyFill="1" applyBorder="1" applyAlignment="1">
      <alignment horizontal="center" vertical="center"/>
    </xf>
    <xf numFmtId="165" fontId="21" fillId="12" borderId="100" xfId="0" applyNumberFormat="1" applyFont="1" applyFill="1" applyBorder="1" applyAlignment="1">
      <alignment horizontal="center" vertical="center"/>
    </xf>
    <xf numFmtId="165" fontId="21" fillId="12" borderId="101" xfId="0" applyNumberFormat="1" applyFont="1" applyFill="1" applyBorder="1" applyAlignment="1">
      <alignment horizontal="center" vertical="center"/>
    </xf>
    <xf numFmtId="165" fontId="21" fillId="12" borderId="104" xfId="0" applyNumberFormat="1" applyFont="1" applyFill="1" applyBorder="1" applyAlignment="1">
      <alignment horizontal="center" vertical="center"/>
    </xf>
    <xf numFmtId="165" fontId="21" fillId="12" borderId="105" xfId="0" applyNumberFormat="1" applyFont="1" applyFill="1" applyBorder="1" applyAlignment="1">
      <alignment horizontal="center" vertical="center"/>
    </xf>
    <xf numFmtId="165" fontId="21" fillId="12" borderId="106" xfId="0" applyNumberFormat="1" applyFont="1" applyFill="1" applyBorder="1" applyAlignment="1">
      <alignment horizontal="center" vertical="center"/>
    </xf>
    <xf numFmtId="165" fontId="21" fillId="12" borderId="107" xfId="0" applyNumberFormat="1" applyFont="1" applyFill="1" applyBorder="1" applyAlignment="1">
      <alignment horizontal="center" vertical="center"/>
    </xf>
    <xf numFmtId="165" fontId="9" fillId="7" borderId="13" xfId="0" applyNumberFormat="1" applyFont="1" applyFill="1" applyBorder="1" applyAlignment="1">
      <alignment horizontal="center"/>
    </xf>
    <xf numFmtId="165" fontId="9" fillId="7" borderId="101" xfId="0" applyNumberFormat="1" applyFont="1" applyFill="1" applyBorder="1" applyAlignment="1">
      <alignment horizontal="center" vertical="center"/>
    </xf>
    <xf numFmtId="165" fontId="9" fillId="7" borderId="83" xfId="0" applyNumberFormat="1" applyFont="1" applyFill="1" applyBorder="1" applyAlignment="1">
      <alignment horizontal="center" vertical="center"/>
    </xf>
    <xf numFmtId="166" fontId="9" fillId="7" borderId="14" xfId="0" applyNumberFormat="1" applyFont="1" applyFill="1" applyBorder="1" applyAlignment="1">
      <alignment horizontal="center" vertical="center"/>
    </xf>
    <xf numFmtId="165" fontId="24" fillId="5" borderId="0" xfId="0" applyNumberFormat="1" applyFont="1" applyFill="1" applyAlignment="1">
      <alignment horizontal="right" vertical="center"/>
    </xf>
    <xf numFmtId="165" fontId="24" fillId="12" borderId="0" xfId="0" applyNumberFormat="1" applyFont="1" applyFill="1" applyAlignment="1">
      <alignment horizontal="center" vertical="center"/>
    </xf>
    <xf numFmtId="0" fontId="27" fillId="5" borderId="0" xfId="0" applyFont="1" applyFill="1" applyAlignment="1" applyProtection="1">
      <alignment horizontal="left" vertical="center"/>
      <protection locked="0"/>
    </xf>
    <xf numFmtId="0" fontId="29" fillId="3" borderId="0" xfId="0" applyFont="1" applyFill="1" applyAlignment="1" applyProtection="1">
      <alignment horizontal="left" vertical="center"/>
      <protection locked="0"/>
    </xf>
    <xf numFmtId="0" fontId="29" fillId="3" borderId="0" xfId="0" applyFont="1" applyFill="1" applyAlignment="1" applyProtection="1">
      <alignment vertical="center"/>
      <protection locked="0"/>
    </xf>
    <xf numFmtId="49" fontId="9" fillId="2" borderId="2" xfId="0" applyNumberFormat="1" applyFont="1" applyFill="1" applyBorder="1" applyAlignment="1">
      <alignment horizontal="center" vertical="center" textRotation="90" wrapText="1"/>
    </xf>
    <xf numFmtId="49" fontId="9" fillId="2" borderId="72" xfId="0" applyNumberFormat="1" applyFont="1" applyFill="1" applyBorder="1" applyAlignment="1">
      <alignment horizontal="center" vertical="center" textRotation="90" wrapText="1"/>
    </xf>
    <xf numFmtId="49" fontId="9" fillId="2" borderId="37" xfId="0" applyNumberFormat="1" applyFont="1" applyFill="1" applyBorder="1" applyAlignment="1">
      <alignment horizontal="center" vertical="center" textRotation="90" wrapText="1"/>
    </xf>
    <xf numFmtId="49" fontId="9" fillId="2" borderId="70" xfId="0" applyNumberFormat="1" applyFont="1" applyFill="1" applyBorder="1" applyAlignment="1">
      <alignment horizontal="center" vertical="center" textRotation="90" wrapText="1"/>
    </xf>
    <xf numFmtId="49" fontId="9" fillId="2" borderId="71" xfId="0" applyNumberFormat="1" applyFont="1" applyFill="1" applyBorder="1" applyAlignment="1">
      <alignment horizontal="center" vertical="center" textRotation="90" wrapText="1"/>
    </xf>
    <xf numFmtId="0" fontId="27" fillId="5" borderId="0" xfId="0" applyFont="1" applyFill="1" applyAlignment="1" applyProtection="1">
      <alignment vertical="center"/>
      <protection locked="0"/>
    </xf>
    <xf numFmtId="0" fontId="27" fillId="5" borderId="0" xfId="0" applyFont="1" applyFill="1" applyAlignment="1" applyProtection="1">
      <alignment horizontal="center" vertical="center"/>
      <protection locked="0"/>
    </xf>
    <xf numFmtId="0" fontId="22" fillId="5" borderId="0" xfId="0" applyFont="1" applyFill="1" applyAlignment="1" applyProtection="1">
      <alignment horizontal="center" vertical="center"/>
      <protection locked="0"/>
    </xf>
    <xf numFmtId="0" fontId="30" fillId="3" borderId="0" xfId="0" applyFont="1" applyFill="1" applyAlignment="1" applyProtection="1">
      <alignment horizontal="left" vertical="center"/>
      <protection locked="0"/>
    </xf>
    <xf numFmtId="0" fontId="30" fillId="3" borderId="0" xfId="0" applyFont="1" applyFill="1" applyBorder="1" applyAlignment="1" applyProtection="1">
      <alignment horizontal="right" vertical="center"/>
      <protection locked="0"/>
    </xf>
    <xf numFmtId="0" fontId="31" fillId="12" borderId="95" xfId="0" applyFont="1" applyFill="1" applyBorder="1" applyAlignment="1" applyProtection="1">
      <alignment vertical="center"/>
      <protection locked="0"/>
    </xf>
    <xf numFmtId="0" fontId="31" fillId="12" borderId="108" xfId="0" applyFont="1" applyFill="1" applyBorder="1" applyAlignment="1" applyProtection="1">
      <alignment horizontal="left" vertical="center"/>
      <protection locked="0"/>
    </xf>
    <xf numFmtId="0" fontId="31" fillId="12" borderId="108" xfId="0" applyFont="1" applyFill="1" applyBorder="1" applyAlignment="1" applyProtection="1">
      <alignment vertical="center"/>
      <protection locked="0"/>
    </xf>
    <xf numFmtId="0" fontId="2" fillId="3" borderId="109" xfId="0" applyFont="1" applyFill="1" applyBorder="1" applyAlignment="1" applyProtection="1">
      <alignment horizontal="center" vertical="center"/>
      <protection locked="0"/>
    </xf>
    <xf numFmtId="0" fontId="2" fillId="3" borderId="63" xfId="0" applyFont="1" applyFill="1" applyBorder="1" applyAlignment="1">
      <alignment horizontal="center" vertical="center"/>
    </xf>
    <xf numFmtId="0" fontId="2" fillId="3" borderId="77" xfId="0" applyFont="1" applyFill="1" applyBorder="1" applyAlignment="1" applyProtection="1">
      <alignment horizontal="center" vertical="center"/>
      <protection locked="0"/>
    </xf>
    <xf numFmtId="0" fontId="2" fillId="3" borderId="32" xfId="0" applyFont="1" applyFill="1" applyBorder="1" applyAlignment="1">
      <alignment horizontal="center" vertical="center"/>
    </xf>
    <xf numFmtId="0" fontId="2" fillId="3" borderId="110" xfId="0" applyFont="1" applyFill="1" applyBorder="1" applyAlignment="1" applyProtection="1">
      <alignment horizontal="center" vertical="center"/>
      <protection locked="0"/>
    </xf>
    <xf numFmtId="0" fontId="2" fillId="3" borderId="57" xfId="0" applyFont="1" applyFill="1" applyBorder="1" applyAlignment="1">
      <alignment horizontal="center" vertical="center"/>
    </xf>
    <xf numFmtId="0" fontId="2" fillId="3" borderId="33" xfId="0" applyFont="1" applyFill="1" applyBorder="1" applyAlignment="1">
      <alignment horizontal="center" vertical="center"/>
    </xf>
    <xf numFmtId="0" fontId="2" fillId="2" borderId="63" xfId="0" applyFont="1" applyFill="1" applyBorder="1" applyAlignment="1">
      <alignment horizontal="center" vertical="center"/>
    </xf>
    <xf numFmtId="0" fontId="9" fillId="0" borderId="19" xfId="0" applyFont="1" applyFill="1" applyBorder="1" applyAlignment="1" applyProtection="1">
      <alignment horizontal="center" vertical="center" wrapText="1"/>
      <protection/>
    </xf>
    <xf numFmtId="0" fontId="14" fillId="11" borderId="8" xfId="0" applyFont="1" applyFill="1" applyBorder="1" applyAlignment="1" applyProtection="1">
      <alignment horizontal="center" vertical="center"/>
      <protection locked="0"/>
    </xf>
    <xf numFmtId="167" fontId="14" fillId="11" borderId="8" xfId="0" applyNumberFormat="1" applyFont="1" applyFill="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167" fontId="14" fillId="0" borderId="32" xfId="0" applyNumberFormat="1" applyFont="1" applyBorder="1" applyAlignment="1" applyProtection="1">
      <alignment horizontal="center" vertical="center"/>
      <protection locked="0"/>
    </xf>
    <xf numFmtId="0" fontId="14" fillId="11" borderId="16" xfId="0" applyFont="1" applyFill="1" applyBorder="1" applyAlignment="1" applyProtection="1">
      <alignment horizontal="center" vertical="center"/>
      <protection locked="0"/>
    </xf>
    <xf numFmtId="167" fontId="14" fillId="11" borderId="32" xfId="0" applyNumberFormat="1" applyFont="1" applyFill="1" applyBorder="1" applyAlignment="1" applyProtection="1">
      <alignment horizontal="center" vertical="center"/>
      <protection locked="0"/>
    </xf>
    <xf numFmtId="0" fontId="14" fillId="0" borderId="111" xfId="0" applyFont="1" applyBorder="1" applyAlignment="1" applyProtection="1">
      <alignment horizontal="center" vertical="center"/>
      <protection locked="0"/>
    </xf>
    <xf numFmtId="167" fontId="14" fillId="0" borderId="58" xfId="0" applyNumberFormat="1" applyFont="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168" fontId="16" fillId="5" borderId="112" xfId="0" applyNumberFormat="1" applyFont="1" applyFill="1" applyBorder="1" applyAlignment="1">
      <alignment horizontal="center" vertical="center" wrapText="1"/>
    </xf>
    <xf numFmtId="168" fontId="15" fillId="5" borderId="113" xfId="0" applyNumberFormat="1" applyFont="1" applyFill="1" applyBorder="1" applyAlignment="1">
      <alignment horizontal="center" vertical="center" wrapText="1"/>
    </xf>
    <xf numFmtId="168" fontId="15" fillId="5" borderId="114" xfId="0" applyNumberFormat="1" applyFont="1" applyFill="1" applyBorder="1" applyAlignment="1">
      <alignment horizontal="center" vertical="center" wrapText="1"/>
    </xf>
    <xf numFmtId="168" fontId="15" fillId="5" borderId="115" xfId="0" applyNumberFormat="1" applyFont="1" applyFill="1" applyBorder="1" applyAlignment="1">
      <alignment horizontal="center" vertical="center" wrapText="1"/>
    </xf>
    <xf numFmtId="168" fontId="15" fillId="5" borderId="0" xfId="0" applyNumberFormat="1" applyFont="1" applyFill="1" applyAlignment="1">
      <alignment horizontal="center" vertical="center"/>
    </xf>
    <xf numFmtId="0" fontId="2" fillId="13" borderId="37" xfId="0" applyFont="1" applyFill="1" applyBorder="1" applyAlignment="1">
      <alignment horizontal="center" vertical="center" textRotation="90" wrapText="1"/>
    </xf>
    <xf numFmtId="165" fontId="24" fillId="5" borderId="0" xfId="0" applyNumberFormat="1" applyFont="1" applyFill="1" applyAlignment="1">
      <alignment horizontal="center" vertical="center"/>
    </xf>
    <xf numFmtId="165" fontId="24" fillId="5" borderId="116" xfId="0" applyNumberFormat="1" applyFont="1" applyFill="1" applyBorder="1" applyAlignment="1">
      <alignment vertical="center"/>
    </xf>
    <xf numFmtId="165" fontId="24" fillId="5" borderId="117" xfId="0" applyNumberFormat="1" applyFont="1" applyFill="1" applyBorder="1" applyAlignment="1">
      <alignment vertical="center"/>
    </xf>
    <xf numFmtId="165" fontId="24" fillId="5" borderId="9" xfId="0" applyNumberFormat="1" applyFont="1" applyFill="1" applyBorder="1" applyAlignment="1">
      <alignment horizontal="center" vertical="center"/>
    </xf>
    <xf numFmtId="0" fontId="12" fillId="5" borderId="109" xfId="0" applyFont="1" applyFill="1" applyBorder="1" applyAlignment="1" applyProtection="1">
      <alignment horizontal="center"/>
      <protection locked="0"/>
    </xf>
    <xf numFmtId="164" fontId="25" fillId="12" borderId="8" xfId="0" applyNumberFormat="1" applyFont="1" applyFill="1" applyBorder="1" applyAlignment="1">
      <alignment horizontal="center"/>
    </xf>
    <xf numFmtId="164" fontId="9" fillId="12" borderId="33" xfId="0" applyNumberFormat="1" applyFont="1" applyFill="1" applyBorder="1" applyAlignment="1">
      <alignment horizontal="center" vertical="center"/>
    </xf>
    <xf numFmtId="164" fontId="2" fillId="3" borderId="26" xfId="0" applyNumberFormat="1" applyFont="1" applyFill="1" applyBorder="1" applyAlignment="1" applyProtection="1">
      <alignment horizontal="center" vertical="center"/>
      <protection locked="0"/>
    </xf>
    <xf numFmtId="164" fontId="2" fillId="6" borderId="15" xfId="0" applyNumberFormat="1" applyFont="1" applyFill="1" applyBorder="1" applyAlignment="1" applyProtection="1">
      <alignment horizontal="center" vertical="center"/>
      <protection locked="0"/>
    </xf>
    <xf numFmtId="164" fontId="2" fillId="3" borderId="15"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8" borderId="15" xfId="0" applyNumberFormat="1" applyFont="1" applyFill="1" applyBorder="1" applyAlignment="1">
      <alignment horizontal="center" vertical="center"/>
    </xf>
    <xf numFmtId="164" fontId="2" fillId="6" borderId="13" xfId="0" applyNumberFormat="1" applyFont="1" applyFill="1" applyBorder="1" applyAlignment="1">
      <alignment horizontal="center" vertical="center"/>
    </xf>
    <xf numFmtId="166" fontId="2" fillId="9" borderId="13" xfId="15" applyNumberFormat="1" applyFont="1" applyFill="1" applyBorder="1" applyAlignment="1" applyProtection="1">
      <alignment horizontal="center" vertical="center"/>
      <protection locked="0"/>
    </xf>
    <xf numFmtId="166" fontId="2" fillId="9" borderId="14" xfId="15" applyNumberFormat="1" applyFont="1" applyFill="1" applyBorder="1" applyAlignment="1" applyProtection="1">
      <alignment horizontal="center" vertical="center"/>
      <protection locked="0"/>
    </xf>
    <xf numFmtId="165" fontId="2" fillId="9" borderId="13" xfId="15" applyNumberFormat="1" applyFont="1" applyFill="1" applyBorder="1" applyAlignment="1" applyProtection="1">
      <alignment horizontal="center" vertical="center"/>
      <protection locked="0"/>
    </xf>
    <xf numFmtId="165" fontId="2" fillId="9" borderId="27" xfId="15" applyNumberFormat="1" applyFont="1" applyFill="1" applyBorder="1" applyAlignment="1" applyProtection="1">
      <alignment horizontal="center" vertical="center"/>
      <protection locked="0"/>
    </xf>
    <xf numFmtId="165" fontId="2" fillId="7" borderId="16" xfId="0" applyNumberFormat="1" applyFont="1" applyFill="1" applyBorder="1" applyAlignment="1" applyProtection="1">
      <alignment horizontal="center"/>
      <protection locked="0"/>
    </xf>
    <xf numFmtId="165" fontId="2" fillId="7" borderId="15" xfId="0" applyNumberFormat="1" applyFont="1" applyFill="1" applyBorder="1" applyAlignment="1" applyProtection="1">
      <alignment horizontal="center"/>
      <protection locked="0"/>
    </xf>
    <xf numFmtId="0" fontId="30" fillId="3" borderId="0" xfId="0" applyFont="1" applyFill="1" applyAlignment="1" applyProtection="1">
      <alignment horizontal="right" vertical="center"/>
      <protection locked="0"/>
    </xf>
    <xf numFmtId="164" fontId="2" fillId="5" borderId="15" xfId="0" applyNumberFormat="1" applyFont="1" applyFill="1" applyBorder="1" applyAlignment="1" applyProtection="1">
      <alignment horizontal="center" vertical="center"/>
      <protection locked="0"/>
    </xf>
    <xf numFmtId="164" fontId="2" fillId="9" borderId="14" xfId="0" applyNumberFormat="1" applyFont="1" applyFill="1" applyBorder="1" applyAlignment="1">
      <alignment vertical="center"/>
    </xf>
    <xf numFmtId="164" fontId="2" fillId="8" borderId="29" xfId="0" applyNumberFormat="1" applyFont="1" applyFill="1" applyBorder="1" applyAlignment="1">
      <alignment horizontal="center" vertical="center"/>
    </xf>
    <xf numFmtId="164" fontId="2" fillId="7" borderId="15" xfId="0" applyNumberFormat="1" applyFont="1" applyFill="1" applyBorder="1" applyAlignment="1">
      <alignment horizontal="center" vertical="center"/>
    </xf>
    <xf numFmtId="0" fontId="7" fillId="0" borderId="118" xfId="0" applyFont="1" applyBorder="1" applyAlignment="1">
      <alignment wrapText="1"/>
    </xf>
    <xf numFmtId="0" fontId="7" fillId="0" borderId="119" xfId="0" applyFont="1" applyBorder="1" applyAlignment="1">
      <alignment wrapText="1"/>
    </xf>
    <xf numFmtId="0" fontId="22" fillId="12" borderId="0" xfId="0" applyFont="1" applyFill="1" applyAlignment="1" applyProtection="1">
      <alignment horizontal="center" vertical="center"/>
      <protection locked="0"/>
    </xf>
    <xf numFmtId="0" fontId="24" fillId="6" borderId="120" xfId="0" applyFont="1" applyFill="1" applyBorder="1" applyAlignment="1">
      <alignment horizontal="right"/>
    </xf>
    <xf numFmtId="0" fontId="24" fillId="6" borderId="109" xfId="0" applyFont="1" applyFill="1" applyBorder="1" applyAlignment="1">
      <alignment horizontal="right"/>
    </xf>
    <xf numFmtId="0" fontId="24" fillId="6" borderId="64" xfId="0" applyFont="1" applyFill="1" applyBorder="1" applyAlignment="1">
      <alignment horizontal="right"/>
    </xf>
    <xf numFmtId="0" fontId="24" fillId="6" borderId="121" xfId="0" applyFont="1" applyFill="1" applyBorder="1" applyAlignment="1">
      <alignment horizontal="right"/>
    </xf>
    <xf numFmtId="0" fontId="24" fillId="6" borderId="77" xfId="0" applyFont="1" applyFill="1" applyBorder="1" applyAlignment="1">
      <alignment horizontal="right"/>
    </xf>
    <xf numFmtId="0" fontId="24" fillId="6" borderId="60" xfId="0" applyFont="1" applyFill="1" applyBorder="1" applyAlignment="1">
      <alignment horizontal="right"/>
    </xf>
    <xf numFmtId="0" fontId="24" fillId="6" borderId="122" xfId="0" applyFont="1" applyFill="1" applyBorder="1" applyAlignment="1">
      <alignment horizontal="right"/>
    </xf>
    <xf numFmtId="0" fontId="24" fillId="6" borderId="81" xfId="0" applyFont="1" applyFill="1" applyBorder="1" applyAlignment="1">
      <alignment horizontal="right"/>
    </xf>
    <xf numFmtId="0" fontId="24" fillId="6" borderId="84" xfId="0" applyFont="1" applyFill="1" applyBorder="1" applyAlignment="1">
      <alignment horizontal="right"/>
    </xf>
    <xf numFmtId="165" fontId="24" fillId="5" borderId="123" xfId="0" applyNumberFormat="1" applyFont="1" applyFill="1" applyBorder="1" applyAlignment="1">
      <alignment horizontal="center" vertical="center"/>
    </xf>
    <xf numFmtId="165" fontId="24" fillId="5" borderId="124" xfId="0" applyNumberFormat="1" applyFont="1" applyFill="1" applyBorder="1" applyAlignment="1">
      <alignment horizontal="center" vertical="center"/>
    </xf>
    <xf numFmtId="165" fontId="24" fillId="5" borderId="116" xfId="0" applyNumberFormat="1" applyFont="1" applyFill="1" applyBorder="1" applyAlignment="1">
      <alignment horizontal="center" vertical="center"/>
    </xf>
    <xf numFmtId="165" fontId="24" fillId="5" borderId="0" xfId="0" applyNumberFormat="1" applyFont="1" applyFill="1" applyAlignment="1">
      <alignment horizontal="center" vertical="center"/>
    </xf>
    <xf numFmtId="0" fontId="0" fillId="0" borderId="0" xfId="0" applyAlignment="1">
      <alignment horizontal="center" vertical="center"/>
    </xf>
    <xf numFmtId="0" fontId="0" fillId="0" borderId="117" xfId="0" applyBorder="1" applyAlignment="1">
      <alignment horizontal="center" vertical="center"/>
    </xf>
    <xf numFmtId="165" fontId="24" fillId="5" borderId="116" xfId="0" applyNumberFormat="1" applyFont="1" applyFill="1" applyBorder="1" applyAlignment="1">
      <alignment vertical="center"/>
    </xf>
    <xf numFmtId="165" fontId="24" fillId="5" borderId="117" xfId="0" applyNumberFormat="1" applyFont="1" applyFill="1" applyBorder="1" applyAlignment="1">
      <alignment vertical="center"/>
    </xf>
    <xf numFmtId="165" fontId="24" fillId="5" borderId="117" xfId="0" applyNumberFormat="1" applyFont="1" applyFill="1" applyBorder="1" applyAlignment="1">
      <alignment horizontal="center" vertical="center"/>
    </xf>
    <xf numFmtId="165" fontId="24" fillId="5"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124" xfId="0" applyBorder="1" applyAlignment="1">
      <alignment horizontal="center" vertical="center"/>
    </xf>
    <xf numFmtId="0" fontId="26" fillId="15" borderId="0" xfId="0" applyFont="1" applyFill="1" applyAlignment="1">
      <alignment horizontal="center" vertical="center" wrapText="1"/>
    </xf>
    <xf numFmtId="165" fontId="24" fillId="5" borderId="125" xfId="0" applyNumberFormat="1" applyFont="1" applyFill="1" applyBorder="1" applyAlignment="1">
      <alignment horizontal="center" vertical="center"/>
    </xf>
    <xf numFmtId="165" fontId="24" fillId="5" borderId="126" xfId="0" applyNumberFormat="1" applyFont="1" applyFill="1"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165" fontId="24" fillId="5" borderId="127" xfId="0" applyNumberFormat="1" applyFont="1" applyFill="1" applyBorder="1" applyAlignment="1">
      <alignment horizontal="center" vertical="center"/>
    </xf>
    <xf numFmtId="0" fontId="22" fillId="15" borderId="0" xfId="0" applyFont="1" applyFill="1" applyAlignment="1" applyProtection="1">
      <alignment horizontal="center" vertical="center"/>
      <protection locked="0"/>
    </xf>
    <xf numFmtId="0" fontId="12" fillId="5" borderId="109" xfId="0" applyFont="1" applyFill="1" applyBorder="1" applyAlignment="1" applyProtection="1">
      <alignment horizontal="center" wrapText="1"/>
      <protection locked="0"/>
    </xf>
    <xf numFmtId="0" fontId="5" fillId="5" borderId="110" xfId="0" applyFont="1" applyFill="1" applyBorder="1" applyAlignment="1" applyProtection="1">
      <alignment horizontal="center" vertical="center"/>
      <protection locked="0"/>
    </xf>
    <xf numFmtId="0" fontId="2" fillId="5" borderId="109" xfId="0" applyFont="1" applyFill="1" applyBorder="1" applyAlignment="1" applyProtection="1">
      <alignment horizontal="center"/>
      <protection locked="0"/>
    </xf>
    <xf numFmtId="0" fontId="12" fillId="5" borderId="109" xfId="0" applyFont="1" applyFill="1" applyBorder="1" applyAlignment="1" applyProtection="1">
      <alignment horizontal="center"/>
      <protection locked="0"/>
    </xf>
    <xf numFmtId="0" fontId="2" fillId="5" borderId="9" xfId="0" applyFont="1" applyFill="1" applyBorder="1" applyAlignment="1">
      <alignment horizontal="center" vertical="top" wrapText="1"/>
    </xf>
    <xf numFmtId="0" fontId="0" fillId="0" borderId="9" xfId="0" applyBorder="1" applyAlignment="1">
      <alignment wrapText="1"/>
    </xf>
    <xf numFmtId="0" fontId="0" fillId="0" borderId="0" xfId="0" applyAlignment="1">
      <alignment wrapText="1"/>
    </xf>
    <xf numFmtId="0" fontId="2" fillId="6" borderId="128" xfId="0" applyFont="1" applyFill="1" applyBorder="1" applyAlignment="1">
      <alignment horizontal="right"/>
    </xf>
    <xf numFmtId="0" fontId="2" fillId="6" borderId="99" xfId="0" applyFont="1" applyFill="1" applyBorder="1" applyAlignment="1">
      <alignment horizontal="right"/>
    </xf>
    <xf numFmtId="0" fontId="2" fillId="6" borderId="102" xfId="0" applyFont="1" applyFill="1" applyBorder="1" applyAlignment="1">
      <alignment horizontal="right"/>
    </xf>
    <xf numFmtId="0" fontId="2" fillId="6" borderId="121" xfId="0" applyFont="1" applyFill="1" applyBorder="1" applyAlignment="1">
      <alignment horizontal="right"/>
    </xf>
    <xf numFmtId="0" fontId="2" fillId="6" borderId="77" xfId="0" applyFont="1" applyFill="1" applyBorder="1" applyAlignment="1">
      <alignment horizontal="right"/>
    </xf>
    <xf numFmtId="0" fontId="2" fillId="6" borderId="60" xfId="0" applyFont="1" applyFill="1" applyBorder="1" applyAlignment="1">
      <alignment horizontal="right"/>
    </xf>
    <xf numFmtId="0" fontId="2" fillId="6" borderId="122" xfId="0" applyFont="1" applyFill="1" applyBorder="1" applyAlignment="1">
      <alignment horizontal="right"/>
    </xf>
    <xf numFmtId="0" fontId="2" fillId="6" borderId="81" xfId="0" applyFont="1" applyFill="1" applyBorder="1" applyAlignment="1">
      <alignment horizontal="right"/>
    </xf>
    <xf numFmtId="0" fontId="2" fillId="6" borderId="84" xfId="0" applyFont="1" applyFill="1" applyBorder="1" applyAlignment="1">
      <alignment horizontal="right"/>
    </xf>
    <xf numFmtId="0" fontId="5" fillId="5" borderId="110" xfId="0" applyFont="1" applyFill="1" applyBorder="1" applyAlignment="1">
      <alignment horizontal="center" vertical="center"/>
    </xf>
    <xf numFmtId="167" fontId="15" fillId="0" borderId="129" xfId="0" applyNumberFormat="1" applyFont="1" applyBorder="1" applyAlignment="1">
      <alignment horizontal="center"/>
    </xf>
    <xf numFmtId="167" fontId="15" fillId="0" borderId="30" xfId="0" applyNumberFormat="1" applyFont="1" applyBorder="1" applyAlignment="1">
      <alignment horizontal="center"/>
    </xf>
    <xf numFmtId="167" fontId="15" fillId="0" borderId="130" xfId="0" applyNumberFormat="1" applyFont="1" applyBorder="1" applyAlignment="1">
      <alignment horizontal="center"/>
    </xf>
    <xf numFmtId="165" fontId="15" fillId="0" borderId="129" xfId="0" applyNumberFormat="1" applyFont="1" applyBorder="1" applyAlignment="1">
      <alignment horizontal="center" vertical="center"/>
    </xf>
    <xf numFmtId="165" fontId="15" fillId="0" borderId="30" xfId="0" applyNumberFormat="1" applyFont="1" applyBorder="1" applyAlignment="1">
      <alignment horizontal="center" vertical="center"/>
    </xf>
    <xf numFmtId="165" fontId="15" fillId="0" borderId="130" xfId="0" applyNumberFormat="1" applyFont="1" applyBorder="1" applyAlignment="1">
      <alignment horizontal="center" vertical="center"/>
    </xf>
    <xf numFmtId="165" fontId="15" fillId="0" borderId="131" xfId="0" applyNumberFormat="1" applyFont="1" applyBorder="1" applyAlignment="1">
      <alignment horizontal="center" vertical="center"/>
    </xf>
    <xf numFmtId="165" fontId="15" fillId="0" borderId="132" xfId="0" applyNumberFormat="1" applyFont="1" applyBorder="1" applyAlignment="1">
      <alignment horizontal="center" vertical="center"/>
    </xf>
    <xf numFmtId="165" fontId="15" fillId="0" borderId="133" xfId="0" applyNumberFormat="1" applyFont="1" applyBorder="1" applyAlignment="1">
      <alignment horizontal="center" vertical="center"/>
    </xf>
    <xf numFmtId="167" fontId="15" fillId="11" borderId="129" xfId="0" applyNumberFormat="1" applyFont="1" applyFill="1" applyBorder="1" applyAlignment="1">
      <alignment horizontal="center"/>
    </xf>
    <xf numFmtId="167" fontId="15" fillId="11" borderId="30" xfId="0" applyNumberFormat="1" applyFont="1" applyFill="1" applyBorder="1" applyAlignment="1">
      <alignment horizontal="center"/>
    </xf>
    <xf numFmtId="167" fontId="15" fillId="11" borderId="130" xfId="0" applyNumberFormat="1" applyFont="1" applyFill="1" applyBorder="1" applyAlignment="1">
      <alignment horizontal="center"/>
    </xf>
    <xf numFmtId="165" fontId="15" fillId="11" borderId="129" xfId="0" applyNumberFormat="1" applyFont="1" applyFill="1" applyBorder="1" applyAlignment="1">
      <alignment horizontal="center" vertical="center"/>
    </xf>
    <xf numFmtId="165" fontId="15" fillId="11" borderId="30" xfId="0" applyNumberFormat="1" applyFont="1" applyFill="1" applyBorder="1" applyAlignment="1">
      <alignment horizontal="center" vertical="center"/>
    </xf>
    <xf numFmtId="165" fontId="15" fillId="11" borderId="130" xfId="0" applyNumberFormat="1" applyFont="1" applyFill="1" applyBorder="1" applyAlignment="1">
      <alignment horizontal="center" vertical="center"/>
    </xf>
    <xf numFmtId="165" fontId="15" fillId="11" borderId="132" xfId="0" applyNumberFormat="1" applyFont="1" applyFill="1" applyBorder="1" applyAlignment="1">
      <alignment horizontal="center" vertical="center"/>
    </xf>
    <xf numFmtId="167" fontId="15" fillId="0" borderId="30" xfId="0" applyNumberFormat="1" applyFont="1" applyBorder="1" applyAlignment="1">
      <alignment horizontal="center" vertical="center"/>
    </xf>
    <xf numFmtId="167" fontId="15" fillId="0" borderId="130" xfId="0" applyNumberFormat="1" applyFont="1" applyBorder="1" applyAlignment="1">
      <alignment horizontal="center" vertical="center"/>
    </xf>
    <xf numFmtId="167" fontId="15" fillId="0" borderId="132" xfId="0" applyNumberFormat="1" applyFont="1" applyBorder="1" applyAlignment="1">
      <alignment horizontal="center" vertical="center"/>
    </xf>
    <xf numFmtId="167" fontId="15" fillId="0" borderId="133" xfId="0" applyNumberFormat="1" applyFont="1" applyBorder="1" applyAlignment="1">
      <alignment horizontal="center" vertical="center"/>
    </xf>
    <xf numFmtId="165" fontId="15" fillId="11" borderId="131" xfId="0" applyNumberFormat="1" applyFont="1" applyFill="1" applyBorder="1" applyAlignment="1">
      <alignment horizontal="center" vertical="center"/>
    </xf>
    <xf numFmtId="167" fontId="15" fillId="0" borderId="129" xfId="0" applyNumberFormat="1" applyFont="1" applyBorder="1" applyAlignment="1">
      <alignment horizontal="center" vertical="center"/>
    </xf>
    <xf numFmtId="167" fontId="15" fillId="0" borderId="131" xfId="0" applyNumberFormat="1" applyFont="1" applyBorder="1" applyAlignment="1">
      <alignment horizontal="center" vertical="center"/>
    </xf>
    <xf numFmtId="167" fontId="15" fillId="11" borderId="129" xfId="0" applyNumberFormat="1" applyFont="1" applyFill="1" applyBorder="1" applyAlignment="1">
      <alignment horizontal="center" vertical="center"/>
    </xf>
    <xf numFmtId="167" fontId="15" fillId="11" borderId="30" xfId="0" applyNumberFormat="1" applyFont="1" applyFill="1" applyBorder="1" applyAlignment="1">
      <alignment horizontal="center" vertical="center"/>
    </xf>
    <xf numFmtId="167" fontId="15" fillId="11" borderId="130" xfId="0" applyNumberFormat="1" applyFont="1" applyFill="1" applyBorder="1" applyAlignment="1">
      <alignment horizontal="center" vertical="center"/>
    </xf>
    <xf numFmtId="167" fontId="15" fillId="11" borderId="131" xfId="0" applyNumberFormat="1" applyFont="1" applyFill="1" applyBorder="1" applyAlignment="1">
      <alignment horizontal="center" vertical="center"/>
    </xf>
    <xf numFmtId="167" fontId="15" fillId="11" borderId="132" xfId="0" applyNumberFormat="1" applyFont="1" applyFill="1" applyBorder="1" applyAlignment="1">
      <alignment horizontal="center" vertical="center"/>
    </xf>
    <xf numFmtId="167" fontId="15" fillId="11" borderId="133" xfId="0" applyNumberFormat="1" applyFont="1" applyFill="1" applyBorder="1" applyAlignment="1">
      <alignment horizontal="center" vertical="center"/>
    </xf>
    <xf numFmtId="0" fontId="13" fillId="12" borderId="134" xfId="0" applyFont="1" applyFill="1" applyBorder="1" applyAlignment="1">
      <alignment horizontal="center" vertical="center" wrapText="1"/>
    </xf>
    <xf numFmtId="0" fontId="13" fillId="12" borderId="135" xfId="0" applyFont="1" applyFill="1" applyBorder="1" applyAlignment="1">
      <alignment horizontal="center" vertical="center" wrapText="1"/>
    </xf>
    <xf numFmtId="0" fontId="13" fillId="12" borderId="136" xfId="0" applyFont="1" applyFill="1" applyBorder="1" applyAlignment="1">
      <alignment horizontal="center" vertical="center" wrapText="1"/>
    </xf>
    <xf numFmtId="0" fontId="17" fillId="5" borderId="0" xfId="0" applyFont="1" applyFill="1" applyAlignment="1">
      <alignment horizontal="center" vertical="center"/>
    </xf>
    <xf numFmtId="0" fontId="20" fillId="16" borderId="137" xfId="0" applyFont="1" applyFill="1" applyBorder="1" applyAlignment="1">
      <alignment horizontal="center"/>
    </xf>
    <xf numFmtId="0" fontId="20" fillId="17" borderId="137" xfId="0" applyFont="1" applyFill="1" applyBorder="1" applyAlignment="1">
      <alignment horizontal="center"/>
    </xf>
    <xf numFmtId="0" fontId="13" fillId="12" borderId="138" xfId="0" applyFont="1" applyFill="1" applyBorder="1" applyAlignment="1">
      <alignment horizontal="center" vertical="center" wrapText="1"/>
    </xf>
    <xf numFmtId="0" fontId="13" fillId="12" borderId="139" xfId="0" applyFont="1" applyFill="1" applyBorder="1" applyAlignment="1">
      <alignment horizontal="center" vertical="center" wrapText="1"/>
    </xf>
    <xf numFmtId="0" fontId="13" fillId="12" borderId="140" xfId="0" applyFont="1" applyFill="1" applyBorder="1" applyAlignment="1">
      <alignment horizontal="center" vertical="center" wrapText="1"/>
    </xf>
    <xf numFmtId="0" fontId="15" fillId="12" borderId="0" xfId="0" applyFont="1" applyFill="1" applyAlignment="1">
      <alignment horizontal="center"/>
    </xf>
    <xf numFmtId="0" fontId="18" fillId="5"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dxfs count="1150">
    <dxf>
      <fill>
        <patternFill>
          <bgColor rgb="FFFFFF00"/>
        </patternFill>
      </fill>
      <border/>
    </dxf>
    <dxf>
      <fill>
        <patternFill>
          <bgColor rgb="FFFFFF00"/>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color auto="1"/>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font>
      <fill>
        <patternFill>
          <bgColor rgb="FFFFCC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9C0006"/>
      </font>
      <fill>
        <patternFill>
          <bgColor rgb="FFFFC7CE"/>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FF0000"/>
      </font>
      <fill>
        <patternFill>
          <bgColor theme="5" tint="0.7999799847602844"/>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FF0000"/>
      </font>
      <fill>
        <patternFill>
          <bgColor theme="5" tint="0.7999799847602844"/>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7CE"/>
        </patternFill>
      </fill>
      <border/>
    </dxf>
    <dxf>
      <font>
        <b/>
        <i val="0"/>
        <color auto="1"/>
      </font>
      <fill>
        <patternFill>
          <bgColor rgb="FFFFC7CE"/>
        </patternFill>
      </fill>
      <border/>
    </dxf>
    <dxf>
      <font>
        <b/>
        <i val="0"/>
      </font>
      <fill>
        <patternFill>
          <bgColor rgb="FFFFCC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color rgb="FFFF0000"/>
      </font>
      <fill>
        <patternFill>
          <bgColor theme="5" tint="0.7999799847602844"/>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color auto="1"/>
      </font>
      <fill>
        <patternFill>
          <bgColor rgb="FFFFC7CE"/>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ont>
        <b/>
        <i val="0"/>
        <color auto="1"/>
      </font>
      <fill>
        <patternFill>
          <bgColor rgb="FFFFC7CE"/>
        </patternFill>
      </fill>
      <border/>
    </dxf>
    <dxf>
      <font>
        <color theme="0" tint="-0.149959996342659"/>
      </font>
      <fill>
        <patternFill>
          <bgColor theme="0" tint="-0.149959996342659"/>
        </patternFill>
      </fill>
      <border/>
    </dxf>
    <dxf>
      <font>
        <color theme="0"/>
      </font>
      <fill>
        <patternFill patternType="none"/>
      </fill>
      <border/>
    </dxf>
    <dxf>
      <font>
        <b/>
        <i val="0"/>
      </font>
      <fill>
        <patternFill>
          <bgColor rgb="FFFFCCCC"/>
        </patternFill>
      </fill>
      <border/>
    </dxf>
    <dxf>
      <fill>
        <patternFill>
          <bgColor rgb="FF92D050"/>
        </patternFill>
      </fill>
      <border/>
    </dxf>
    <dxf>
      <fill>
        <patternFill>
          <bgColor rgb="FFFFCCCC"/>
        </patternFill>
      </fill>
      <border/>
    </dxf>
    <dxf>
      <fill>
        <patternFill>
          <bgColor rgb="FFFFCCCC"/>
        </patternFill>
      </fill>
      <border/>
    </dxf>
    <dxf>
      <fill>
        <patternFill>
          <bgColor rgb="FFFFCCCC"/>
        </patternFill>
      </fill>
      <border/>
    </dxf>
    <dxf>
      <font>
        <b val="0"/>
        <i val="0"/>
        <color rgb="FFFFFFFF"/>
      </font>
      <fill>
        <patternFill>
          <bgColor rgb="FF7030A0"/>
        </patternFill>
      </fill>
      <border/>
    </dxf>
    <dxf>
      <fill>
        <patternFill>
          <bgColor rgb="FFFFCCCC"/>
        </patternFill>
      </fill>
      <border/>
    </dxf>
    <dxf>
      <fill>
        <patternFill>
          <bgColor rgb="FFFFCCCC"/>
        </patternFill>
      </fill>
      <border/>
    </dxf>
    <dxf>
      <fill>
        <patternFill>
          <bgColor theme="0"/>
        </patternFill>
      </fill>
      <border/>
    </dxf>
    <dxf>
      <font>
        <color theme="0" tint="-0.149959996342659"/>
      </font>
      <fill>
        <patternFill>
          <bgColor theme="0" tint="-0.149959996342659"/>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ont>
        <b/>
        <i val="0"/>
        <color theme="0"/>
      </font>
      <fill>
        <patternFill>
          <bgColor rgb="FF7030A0"/>
        </patternFill>
      </fill>
      <border/>
    </dxf>
    <dxf>
      <font>
        <color auto="1"/>
      </font>
      <fill>
        <patternFill>
          <bgColor rgb="FFFFC7CE"/>
        </patternFill>
      </fill>
      <border/>
    </dxf>
    <dxf>
      <font>
        <b/>
        <i val="0"/>
        <color auto="1"/>
      </font>
      <fill>
        <patternFill>
          <bgColor rgb="FFFFCCCC"/>
        </patternFill>
      </fill>
      <border/>
    </dxf>
    <dxf>
      <font>
        <b/>
        <i val="0"/>
        <color auto="1"/>
      </font>
      <fill>
        <patternFill>
          <bgColor rgb="FFFFCCCC"/>
        </patternFill>
      </fill>
      <border/>
    </dxf>
    <dxf>
      <font>
        <i val="0"/>
        <u val="none"/>
        <strike val="0"/>
        <sz val="12"/>
        <name val="Arial"/>
      </font>
      <alignment horizontal="left" vertical="center" textRotation="0" wrapText="1" shrinkToFit="1" readingOrder="0"/>
      <border>
        <left style="thin"/>
        <right/>
        <top style="thin"/>
        <bottom style="thin"/>
      </border>
    </dxf>
    <dxf>
      <font>
        <b val="0"/>
        <i val="0"/>
        <u val="none"/>
        <strike val="0"/>
        <sz val="12"/>
        <name val="Arial"/>
        <color auto="1"/>
        <condense val="0"/>
        <extend val="0"/>
      </font>
      <fill>
        <patternFill patternType="none"/>
      </fill>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i val="0"/>
        <u val="none"/>
        <strike val="0"/>
        <sz val="12"/>
        <name val="Arial"/>
      </font>
    </dxf>
    <dxf>
      <border>
        <bottom style="thin"/>
      </border>
    </dxf>
    <dxf>
      <font>
        <i val="0"/>
        <u val="none"/>
        <strike val="0"/>
        <sz val="12"/>
        <name val="Arial"/>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371475</xdr:colOff>
      <xdr:row>7</xdr:row>
      <xdr:rowOff>133350</xdr:rowOff>
    </xdr:from>
    <xdr:to>
      <xdr:col>24</xdr:col>
      <xdr:colOff>381000</xdr:colOff>
      <xdr:row>21</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972550" y="2152650"/>
          <a:ext cx="7934325" cy="2867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2:B72" totalsRowShown="0" headerRowDxfId="1149" dataDxfId="1147" tableBorderDxfId="1146" headerRowBorderDxfId="1148" totalsRowBorderDxfId="1145">
  <autoFilter ref="A2:B72"/>
  <tableColumns count="2">
    <tableColumn id="1" name="Location" dataDxfId="1144"/>
    <tableColumn id="2" name="Description" dataDxfId="114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202"/>
  <sheetViews>
    <sheetView zoomScaleSheetLayoutView="90" workbookViewId="0" topLeftCell="A10">
      <selection activeCell="A16" sqref="A16:XFD16"/>
    </sheetView>
  </sheetViews>
  <sheetFormatPr defaultColWidth="9.140625" defaultRowHeight="15"/>
  <cols>
    <col min="1" max="1" width="43.140625" style="47" bestFit="1" customWidth="1"/>
    <col min="2" max="2" width="76.140625" style="48" customWidth="1"/>
    <col min="3" max="33" width="9.140625" style="229" customWidth="1"/>
    <col min="34" max="16384" width="9.140625" style="39" customWidth="1"/>
  </cols>
  <sheetData>
    <row r="1" spans="1:2" ht="154.5" customHeight="1" thickBot="1">
      <c r="A1" s="641" t="s">
        <v>0</v>
      </c>
      <c r="B1" s="642"/>
    </row>
    <row r="2" spans="1:2" ht="15">
      <c r="A2" s="40" t="s">
        <v>1</v>
      </c>
      <c r="B2" s="144" t="s">
        <v>2</v>
      </c>
    </row>
    <row r="3" spans="1:2" ht="15">
      <c r="A3" s="42" t="s">
        <v>3</v>
      </c>
      <c r="B3" s="41" t="s">
        <v>4</v>
      </c>
    </row>
    <row r="4" spans="1:2" ht="15">
      <c r="A4" s="42" t="s">
        <v>5</v>
      </c>
      <c r="B4" s="41" t="s">
        <v>6</v>
      </c>
    </row>
    <row r="5" spans="1:2" ht="15">
      <c r="A5" s="43" t="s">
        <v>7</v>
      </c>
      <c r="B5" s="41" t="s">
        <v>8</v>
      </c>
    </row>
    <row r="6" spans="1:2" ht="15">
      <c r="A6" s="43" t="s">
        <v>9</v>
      </c>
      <c r="B6" s="41" t="s">
        <v>10</v>
      </c>
    </row>
    <row r="7" spans="1:2" ht="15">
      <c r="A7" s="43" t="s">
        <v>11</v>
      </c>
      <c r="B7" s="41" t="s">
        <v>12</v>
      </c>
    </row>
    <row r="8" spans="1:2" ht="30">
      <c r="A8" s="43" t="s">
        <v>13</v>
      </c>
      <c r="B8" s="41" t="s">
        <v>14</v>
      </c>
    </row>
    <row r="9" spans="1:2" ht="15">
      <c r="A9" s="43" t="s">
        <v>15</v>
      </c>
      <c r="B9" s="41" t="s">
        <v>16</v>
      </c>
    </row>
    <row r="10" spans="1:2" ht="15">
      <c r="A10" s="43" t="s">
        <v>17</v>
      </c>
      <c r="B10" s="41" t="s">
        <v>18</v>
      </c>
    </row>
    <row r="11" spans="1:2" ht="19.5">
      <c r="A11" s="43" t="s">
        <v>19</v>
      </c>
      <c r="B11" s="41" t="s">
        <v>20</v>
      </c>
    </row>
    <row r="12" spans="1:2" ht="19.5">
      <c r="A12" s="43" t="s">
        <v>21</v>
      </c>
      <c r="B12" s="44" t="s">
        <v>22</v>
      </c>
    </row>
    <row r="13" spans="1:2" ht="19.5">
      <c r="A13" s="43" t="s">
        <v>23</v>
      </c>
      <c r="B13" s="44" t="s">
        <v>24</v>
      </c>
    </row>
    <row r="14" spans="1:2" ht="19.5">
      <c r="A14" s="43" t="s">
        <v>25</v>
      </c>
      <c r="B14" s="41" t="s">
        <v>26</v>
      </c>
    </row>
    <row r="15" spans="1:2" ht="76.5">
      <c r="A15" s="601" t="s">
        <v>27</v>
      </c>
      <c r="B15" s="41" t="s">
        <v>28</v>
      </c>
    </row>
    <row r="16" spans="1:2" ht="76.5">
      <c r="A16" s="601" t="s">
        <v>29</v>
      </c>
      <c r="B16" s="41" t="s">
        <v>28</v>
      </c>
    </row>
    <row r="17" spans="1:2" ht="18.6">
      <c r="A17" s="43" t="s">
        <v>30</v>
      </c>
      <c r="B17" s="41" t="s">
        <v>31</v>
      </c>
    </row>
    <row r="18" spans="1:2" ht="18.6">
      <c r="A18" s="43" t="s">
        <v>32</v>
      </c>
      <c r="B18" s="44" t="s">
        <v>33</v>
      </c>
    </row>
    <row r="19" spans="1:2" ht="18.6">
      <c r="A19" s="43" t="s">
        <v>34</v>
      </c>
      <c r="B19" s="44" t="s">
        <v>35</v>
      </c>
    </row>
    <row r="20" spans="1:2" ht="18.6">
      <c r="A20" s="43" t="s">
        <v>36</v>
      </c>
      <c r="B20" s="41" t="s">
        <v>26</v>
      </c>
    </row>
    <row r="21" spans="1:2" ht="76.2">
      <c r="A21" s="601" t="s">
        <v>37</v>
      </c>
      <c r="B21" s="41" t="s">
        <v>28</v>
      </c>
    </row>
    <row r="22" spans="1:2" ht="76.2">
      <c r="A22" s="601" t="s">
        <v>38</v>
      </c>
      <c r="B22" s="41" t="s">
        <v>28</v>
      </c>
    </row>
    <row r="23" spans="1:2" ht="15">
      <c r="A23" s="43" t="s">
        <v>39</v>
      </c>
      <c r="B23" s="41" t="s">
        <v>40</v>
      </c>
    </row>
    <row r="24" spans="1:2" ht="15">
      <c r="A24" s="43" t="s">
        <v>41</v>
      </c>
      <c r="B24" s="41" t="s">
        <v>42</v>
      </c>
    </row>
    <row r="25" spans="1:2" ht="15">
      <c r="A25" s="43" t="s">
        <v>43</v>
      </c>
      <c r="B25" s="41" t="s">
        <v>44</v>
      </c>
    </row>
    <row r="26" spans="1:2" ht="15">
      <c r="A26" s="43" t="s">
        <v>45</v>
      </c>
      <c r="B26" s="41" t="s">
        <v>26</v>
      </c>
    </row>
    <row r="27" spans="1:2" ht="76.2">
      <c r="A27" s="601" t="s">
        <v>46</v>
      </c>
      <c r="B27" s="41" t="s">
        <v>28</v>
      </c>
    </row>
    <row r="28" spans="1:2" ht="76.2">
      <c r="A28" s="601" t="s">
        <v>47</v>
      </c>
      <c r="B28" s="41" t="s">
        <v>28</v>
      </c>
    </row>
    <row r="29" spans="1:2" ht="15">
      <c r="A29" s="43" t="s">
        <v>48</v>
      </c>
      <c r="B29" s="41" t="s">
        <v>49</v>
      </c>
    </row>
    <row r="30" spans="1:2" ht="15">
      <c r="A30" s="43" t="s">
        <v>50</v>
      </c>
      <c r="B30" s="41" t="s">
        <v>51</v>
      </c>
    </row>
    <row r="31" spans="1:2" ht="15">
      <c r="A31" s="43" t="s">
        <v>52</v>
      </c>
      <c r="B31" s="41" t="s">
        <v>53</v>
      </c>
    </row>
    <row r="32" spans="1:2" ht="15">
      <c r="A32" s="43" t="s">
        <v>54</v>
      </c>
      <c r="B32" s="41" t="s">
        <v>26</v>
      </c>
    </row>
    <row r="33" spans="1:2" ht="76.2">
      <c r="A33" s="601" t="s">
        <v>55</v>
      </c>
      <c r="B33" s="41" t="s">
        <v>28</v>
      </c>
    </row>
    <row r="34" spans="1:2" ht="76.2">
      <c r="A34" s="601" t="s">
        <v>56</v>
      </c>
      <c r="B34" s="41" t="s">
        <v>28</v>
      </c>
    </row>
    <row r="35" spans="1:2" ht="15">
      <c r="A35" s="43" t="s">
        <v>57</v>
      </c>
      <c r="B35" s="41" t="s">
        <v>58</v>
      </c>
    </row>
    <row r="36" spans="1:2" ht="15">
      <c r="A36" s="43" t="s">
        <v>59</v>
      </c>
      <c r="B36" s="41" t="s">
        <v>60</v>
      </c>
    </row>
    <row r="37" spans="1:2" ht="15">
      <c r="A37" s="43" t="s">
        <v>61</v>
      </c>
      <c r="B37" s="41" t="s">
        <v>62</v>
      </c>
    </row>
    <row r="38" spans="1:2" ht="15">
      <c r="A38" s="43" t="s">
        <v>63</v>
      </c>
      <c r="B38" s="41" t="s">
        <v>64</v>
      </c>
    </row>
    <row r="39" spans="1:2" ht="15">
      <c r="A39" s="43" t="s">
        <v>65</v>
      </c>
      <c r="B39" s="41" t="s">
        <v>66</v>
      </c>
    </row>
    <row r="40" spans="1:2" ht="45">
      <c r="A40" s="43" t="s">
        <v>67</v>
      </c>
      <c r="B40" s="41" t="s">
        <v>68</v>
      </c>
    </row>
    <row r="41" spans="1:2" ht="30">
      <c r="A41" s="43" t="s">
        <v>69</v>
      </c>
      <c r="B41" s="41" t="s">
        <v>70</v>
      </c>
    </row>
    <row r="42" spans="1:2" ht="30">
      <c r="A42" s="43" t="s">
        <v>71</v>
      </c>
      <c r="B42" s="41" t="s">
        <v>72</v>
      </c>
    </row>
    <row r="43" spans="1:2" ht="30">
      <c r="A43" s="43" t="s">
        <v>73</v>
      </c>
      <c r="B43" s="41" t="s">
        <v>74</v>
      </c>
    </row>
    <row r="44" spans="1:2" ht="39" customHeight="1">
      <c r="A44" s="43" t="s">
        <v>75</v>
      </c>
      <c r="B44" s="41" t="s">
        <v>76</v>
      </c>
    </row>
    <row r="45" spans="1:2" ht="30">
      <c r="A45" s="43" t="s">
        <v>77</v>
      </c>
      <c r="B45" s="41" t="s">
        <v>78</v>
      </c>
    </row>
    <row r="46" spans="1:2" ht="15">
      <c r="A46" s="43" t="s">
        <v>79</v>
      </c>
      <c r="B46" s="41" t="s">
        <v>80</v>
      </c>
    </row>
    <row r="47" spans="1:2" ht="30">
      <c r="A47" s="601" t="s">
        <v>81</v>
      </c>
      <c r="B47" s="41" t="s">
        <v>82</v>
      </c>
    </row>
    <row r="48" spans="1:2" ht="15">
      <c r="A48" s="43" t="s">
        <v>83</v>
      </c>
      <c r="B48" s="41" t="s">
        <v>80</v>
      </c>
    </row>
    <row r="49" spans="1:2" ht="30">
      <c r="A49" s="43" t="s">
        <v>84</v>
      </c>
      <c r="B49" s="41" t="s">
        <v>85</v>
      </c>
    </row>
    <row r="50" spans="1:2" ht="15">
      <c r="A50" s="43" t="s">
        <v>86</v>
      </c>
      <c r="B50" s="41" t="s">
        <v>26</v>
      </c>
    </row>
    <row r="51" spans="1:2" ht="15">
      <c r="A51" s="43" t="s">
        <v>87</v>
      </c>
      <c r="B51" s="41" t="s">
        <v>88</v>
      </c>
    </row>
    <row r="52" spans="1:2" ht="30">
      <c r="A52" s="601" t="s">
        <v>89</v>
      </c>
      <c r="B52" s="41" t="s">
        <v>82</v>
      </c>
    </row>
    <row r="53" spans="1:2" ht="15">
      <c r="A53" s="43" t="s">
        <v>90</v>
      </c>
      <c r="B53" s="41" t="s">
        <v>91</v>
      </c>
    </row>
    <row r="54" spans="1:2" ht="15">
      <c r="A54" s="43" t="s">
        <v>92</v>
      </c>
      <c r="B54" s="41" t="s">
        <v>93</v>
      </c>
    </row>
    <row r="55" spans="1:2" ht="15">
      <c r="A55" s="43" t="s">
        <v>94</v>
      </c>
      <c r="B55" s="41" t="s">
        <v>26</v>
      </c>
    </row>
    <row r="56" spans="1:2" ht="15">
      <c r="A56" s="43" t="s">
        <v>95</v>
      </c>
      <c r="B56" s="41" t="s">
        <v>96</v>
      </c>
    </row>
    <row r="57" spans="1:2" ht="15">
      <c r="A57" s="43" t="s">
        <v>97</v>
      </c>
      <c r="B57" s="41" t="s">
        <v>98</v>
      </c>
    </row>
    <row r="58" spans="1:2" ht="15">
      <c r="A58" s="43" t="s">
        <v>99</v>
      </c>
      <c r="B58" s="41" t="s">
        <v>100</v>
      </c>
    </row>
    <row r="59" spans="1:2" ht="15">
      <c r="A59" s="43" t="s">
        <v>101</v>
      </c>
      <c r="B59" s="41" t="s">
        <v>102</v>
      </c>
    </row>
    <row r="60" spans="1:2" ht="15">
      <c r="A60" s="601" t="s">
        <v>103</v>
      </c>
      <c r="B60" s="41" t="s">
        <v>26</v>
      </c>
    </row>
    <row r="61" spans="1:2" ht="15">
      <c r="A61" s="43" t="s">
        <v>104</v>
      </c>
      <c r="B61" s="41" t="s">
        <v>105</v>
      </c>
    </row>
    <row r="62" spans="1:2" ht="30">
      <c r="A62" s="43" t="s">
        <v>106</v>
      </c>
      <c r="B62" s="41" t="s">
        <v>107</v>
      </c>
    </row>
    <row r="63" spans="1:2" ht="15">
      <c r="A63" s="43" t="s">
        <v>108</v>
      </c>
      <c r="B63" s="41" t="s">
        <v>109</v>
      </c>
    </row>
    <row r="64" spans="1:2" ht="30">
      <c r="A64" s="43" t="s">
        <v>110</v>
      </c>
      <c r="B64" s="41" t="s">
        <v>111</v>
      </c>
    </row>
    <row r="65" spans="1:2" ht="15">
      <c r="A65" s="43" t="s">
        <v>112</v>
      </c>
      <c r="B65" s="41" t="s">
        <v>26</v>
      </c>
    </row>
    <row r="66" spans="1:2" ht="30" hidden="1">
      <c r="A66" s="43" t="s">
        <v>113</v>
      </c>
      <c r="B66" s="41" t="s">
        <v>114</v>
      </c>
    </row>
    <row r="67" spans="1:2" ht="30" hidden="1">
      <c r="A67" s="43" t="s">
        <v>115</v>
      </c>
      <c r="B67" s="41" t="s">
        <v>116</v>
      </c>
    </row>
    <row r="68" spans="1:2" ht="30" hidden="1">
      <c r="A68" s="43" t="s">
        <v>117</v>
      </c>
      <c r="B68" s="41" t="s">
        <v>118</v>
      </c>
    </row>
    <row r="69" spans="1:2" ht="30" hidden="1">
      <c r="A69" s="43" t="s">
        <v>119</v>
      </c>
      <c r="B69" s="41" t="s">
        <v>120</v>
      </c>
    </row>
    <row r="70" spans="1:2" ht="15" hidden="1">
      <c r="A70" s="45" t="s">
        <v>121</v>
      </c>
      <c r="B70" s="46" t="s">
        <v>122</v>
      </c>
    </row>
    <row r="71" spans="1:2" ht="30">
      <c r="A71" s="43" t="s">
        <v>123</v>
      </c>
      <c r="B71" s="41" t="s">
        <v>124</v>
      </c>
    </row>
    <row r="72" spans="1:2" ht="30">
      <c r="A72" s="45" t="s">
        <v>125</v>
      </c>
      <c r="B72" s="46" t="s">
        <v>126</v>
      </c>
    </row>
    <row r="73" spans="1:2" s="229" customFormat="1" ht="15">
      <c r="A73" s="230"/>
      <c r="B73" s="231"/>
    </row>
    <row r="74" spans="1:2" s="229" customFormat="1" ht="15">
      <c r="A74" s="230"/>
      <c r="B74" s="231"/>
    </row>
    <row r="75" spans="1:2" s="229" customFormat="1" ht="15">
      <c r="A75" s="230"/>
      <c r="B75" s="231"/>
    </row>
    <row r="76" spans="1:2" s="229" customFormat="1" ht="15">
      <c r="A76" s="230"/>
      <c r="B76" s="231"/>
    </row>
    <row r="77" spans="1:2" s="229" customFormat="1" ht="15">
      <c r="A77" s="230"/>
      <c r="B77" s="231"/>
    </row>
    <row r="78" spans="1:2" s="229" customFormat="1" ht="15">
      <c r="A78" s="230"/>
      <c r="B78" s="231"/>
    </row>
    <row r="79" spans="1:2" s="229" customFormat="1" ht="15">
      <c r="A79" s="230"/>
      <c r="B79" s="231"/>
    </row>
    <row r="80" spans="1:2" s="229" customFormat="1" ht="15">
      <c r="A80" s="230"/>
      <c r="B80" s="231"/>
    </row>
    <row r="81" spans="1:2" s="229" customFormat="1" ht="15">
      <c r="A81" s="230"/>
      <c r="B81" s="231"/>
    </row>
    <row r="82" spans="1:2" s="229" customFormat="1" ht="15">
      <c r="A82" s="230"/>
      <c r="B82" s="231"/>
    </row>
    <row r="83" spans="1:2" s="229" customFormat="1" ht="15">
      <c r="A83" s="230"/>
      <c r="B83" s="231"/>
    </row>
    <row r="84" spans="1:2" s="229" customFormat="1" ht="15">
      <c r="A84" s="230"/>
      <c r="B84" s="231"/>
    </row>
    <row r="85" spans="1:2" s="229" customFormat="1" ht="15">
      <c r="A85" s="230"/>
      <c r="B85" s="231"/>
    </row>
    <row r="86" spans="1:2" s="229" customFormat="1" ht="15">
      <c r="A86" s="230"/>
      <c r="B86" s="231"/>
    </row>
    <row r="87" spans="1:2" s="229" customFormat="1" ht="15">
      <c r="A87" s="230"/>
      <c r="B87" s="231"/>
    </row>
    <row r="88" spans="1:2" s="229" customFormat="1" ht="15">
      <c r="A88" s="230"/>
      <c r="B88" s="231"/>
    </row>
    <row r="89" spans="1:2" s="229" customFormat="1" ht="15">
      <c r="A89" s="230"/>
      <c r="B89" s="231"/>
    </row>
    <row r="90" spans="1:2" s="229" customFormat="1" ht="15">
      <c r="A90" s="230"/>
      <c r="B90" s="231"/>
    </row>
    <row r="91" spans="1:2" s="229" customFormat="1" ht="15">
      <c r="A91" s="230"/>
      <c r="B91" s="231"/>
    </row>
    <row r="92" spans="1:2" s="229" customFormat="1" ht="15">
      <c r="A92" s="230"/>
      <c r="B92" s="231"/>
    </row>
    <row r="93" spans="1:2" s="229" customFormat="1" ht="15">
      <c r="A93" s="230"/>
      <c r="B93" s="231"/>
    </row>
    <row r="94" spans="1:2" s="229" customFormat="1" ht="15">
      <c r="A94" s="230"/>
      <c r="B94" s="231"/>
    </row>
    <row r="95" spans="1:2" s="229" customFormat="1" ht="15">
      <c r="A95" s="230"/>
      <c r="B95" s="231"/>
    </row>
    <row r="96" spans="1:2" s="229" customFormat="1" ht="15">
      <c r="A96" s="230"/>
      <c r="B96" s="231"/>
    </row>
    <row r="97" spans="1:2" s="229" customFormat="1" ht="15">
      <c r="A97" s="230"/>
      <c r="B97" s="231"/>
    </row>
    <row r="98" spans="1:2" s="229" customFormat="1" ht="15">
      <c r="A98" s="230"/>
      <c r="B98" s="231"/>
    </row>
    <row r="99" spans="1:2" s="229" customFormat="1" ht="15">
      <c r="A99" s="230"/>
      <c r="B99" s="231"/>
    </row>
    <row r="100" spans="1:2" s="229" customFormat="1" ht="15">
      <c r="A100" s="230"/>
      <c r="B100" s="231"/>
    </row>
    <row r="101" spans="1:2" s="229" customFormat="1" ht="15">
      <c r="A101" s="230"/>
      <c r="B101" s="231"/>
    </row>
    <row r="102" spans="1:2" s="229" customFormat="1" ht="15">
      <c r="A102" s="230"/>
      <c r="B102" s="231"/>
    </row>
    <row r="103" spans="1:2" s="229" customFormat="1" ht="15">
      <c r="A103" s="230"/>
      <c r="B103" s="231"/>
    </row>
    <row r="104" spans="1:2" s="229" customFormat="1" ht="15">
      <c r="A104" s="230"/>
      <c r="B104" s="231"/>
    </row>
    <row r="105" spans="1:2" s="229" customFormat="1" ht="15">
      <c r="A105" s="230"/>
      <c r="B105" s="231"/>
    </row>
    <row r="106" spans="1:2" s="229" customFormat="1" ht="15">
      <c r="A106" s="230"/>
      <c r="B106" s="231"/>
    </row>
    <row r="107" spans="1:2" s="229" customFormat="1" ht="15">
      <c r="A107" s="230"/>
      <c r="B107" s="231"/>
    </row>
    <row r="108" spans="1:2" s="229" customFormat="1" ht="15">
      <c r="A108" s="230"/>
      <c r="B108" s="231"/>
    </row>
    <row r="109" spans="1:2" s="229" customFormat="1" ht="15">
      <c r="A109" s="230"/>
      <c r="B109" s="231"/>
    </row>
    <row r="110" spans="1:2" s="229" customFormat="1" ht="15">
      <c r="A110" s="230"/>
      <c r="B110" s="231"/>
    </row>
    <row r="111" spans="1:2" s="229" customFormat="1" ht="15">
      <c r="A111" s="230"/>
      <c r="B111" s="231"/>
    </row>
    <row r="112" spans="1:2" s="229" customFormat="1" ht="15">
      <c r="A112" s="230"/>
      <c r="B112" s="231"/>
    </row>
    <row r="113" spans="1:2" s="229" customFormat="1" ht="15">
      <c r="A113" s="230"/>
      <c r="B113" s="231"/>
    </row>
    <row r="114" spans="1:2" s="229" customFormat="1" ht="15">
      <c r="A114" s="230"/>
      <c r="B114" s="231"/>
    </row>
    <row r="115" spans="1:2" s="229" customFormat="1" ht="15">
      <c r="A115" s="230"/>
      <c r="B115" s="231"/>
    </row>
    <row r="116" spans="1:2" s="229" customFormat="1" ht="15">
      <c r="A116" s="230"/>
      <c r="B116" s="231"/>
    </row>
    <row r="117" spans="1:2" s="229" customFormat="1" ht="15">
      <c r="A117" s="230"/>
      <c r="B117" s="231"/>
    </row>
    <row r="118" spans="1:2" s="229" customFormat="1" ht="15">
      <c r="A118" s="230"/>
      <c r="B118" s="231"/>
    </row>
    <row r="119" spans="1:2" s="229" customFormat="1" ht="15">
      <c r="A119" s="230"/>
      <c r="B119" s="231"/>
    </row>
    <row r="120" spans="1:2" s="229" customFormat="1" ht="15">
      <c r="A120" s="230"/>
      <c r="B120" s="231"/>
    </row>
    <row r="121" spans="1:2" s="229" customFormat="1" ht="15">
      <c r="A121" s="230"/>
      <c r="B121" s="231"/>
    </row>
    <row r="122" spans="1:2" s="229" customFormat="1" ht="15">
      <c r="A122" s="230"/>
      <c r="B122" s="231"/>
    </row>
    <row r="123" spans="1:2" s="229" customFormat="1" ht="15">
      <c r="A123" s="230"/>
      <c r="B123" s="231"/>
    </row>
    <row r="124" spans="1:2" s="229" customFormat="1" ht="15">
      <c r="A124" s="230"/>
      <c r="B124" s="231"/>
    </row>
    <row r="125" spans="1:2" s="229" customFormat="1" ht="15">
      <c r="A125" s="230"/>
      <c r="B125" s="231"/>
    </row>
    <row r="126" spans="1:2" s="229" customFormat="1" ht="15">
      <c r="A126" s="230"/>
      <c r="B126" s="231"/>
    </row>
    <row r="127" spans="1:2" s="229" customFormat="1" ht="15">
      <c r="A127" s="230"/>
      <c r="B127" s="231"/>
    </row>
    <row r="128" spans="1:2" s="229" customFormat="1" ht="15">
      <c r="A128" s="230"/>
      <c r="B128" s="231"/>
    </row>
    <row r="129" spans="1:2" s="229" customFormat="1" ht="15">
      <c r="A129" s="230"/>
      <c r="B129" s="231"/>
    </row>
    <row r="130" spans="1:2" s="229" customFormat="1" ht="15">
      <c r="A130" s="230"/>
      <c r="B130" s="231"/>
    </row>
    <row r="131" spans="1:2" s="229" customFormat="1" ht="15">
      <c r="A131" s="230"/>
      <c r="B131" s="231"/>
    </row>
    <row r="132" spans="1:2" s="229" customFormat="1" ht="15">
      <c r="A132" s="230"/>
      <c r="B132" s="231"/>
    </row>
    <row r="133" spans="1:2" s="229" customFormat="1" ht="15">
      <c r="A133" s="230"/>
      <c r="B133" s="231"/>
    </row>
    <row r="134" spans="1:2" s="229" customFormat="1" ht="15">
      <c r="A134" s="230"/>
      <c r="B134" s="231"/>
    </row>
    <row r="135" spans="1:2" s="229" customFormat="1" ht="15">
      <c r="A135" s="230"/>
      <c r="B135" s="231"/>
    </row>
    <row r="136" spans="1:2" s="229" customFormat="1" ht="15">
      <c r="A136" s="230"/>
      <c r="B136" s="231"/>
    </row>
    <row r="137" spans="1:2" s="229" customFormat="1" ht="15">
      <c r="A137" s="230"/>
      <c r="B137" s="231"/>
    </row>
    <row r="138" spans="1:2" s="229" customFormat="1" ht="15">
      <c r="A138" s="230"/>
      <c r="B138" s="231"/>
    </row>
    <row r="139" spans="1:2" s="229" customFormat="1" ht="15">
      <c r="A139" s="230"/>
      <c r="B139" s="231"/>
    </row>
    <row r="140" spans="1:2" s="229" customFormat="1" ht="15">
      <c r="A140" s="230"/>
      <c r="B140" s="231"/>
    </row>
    <row r="141" spans="1:2" s="229" customFormat="1" ht="15">
      <c r="A141" s="230"/>
      <c r="B141" s="231"/>
    </row>
    <row r="142" spans="1:2" s="229" customFormat="1" ht="15">
      <c r="A142" s="230"/>
      <c r="B142" s="231"/>
    </row>
    <row r="143" spans="1:2" s="229" customFormat="1" ht="15">
      <c r="A143" s="230"/>
      <c r="B143" s="231"/>
    </row>
    <row r="144" spans="1:2" s="229" customFormat="1" ht="15">
      <c r="A144" s="230"/>
      <c r="B144" s="231"/>
    </row>
    <row r="145" spans="1:2" s="229" customFormat="1" ht="15">
      <c r="A145" s="230"/>
      <c r="B145" s="231"/>
    </row>
    <row r="146" spans="1:2" s="229" customFormat="1" ht="15">
      <c r="A146" s="230"/>
      <c r="B146" s="231"/>
    </row>
    <row r="147" spans="1:2" s="229" customFormat="1" ht="15">
      <c r="A147" s="230"/>
      <c r="B147" s="231"/>
    </row>
    <row r="148" spans="1:2" s="229" customFormat="1" ht="15">
      <c r="A148" s="230"/>
      <c r="B148" s="231"/>
    </row>
    <row r="149" spans="1:2" s="229" customFormat="1" ht="15">
      <c r="A149" s="230"/>
      <c r="B149" s="231"/>
    </row>
    <row r="150" spans="1:2" s="229" customFormat="1" ht="15">
      <c r="A150" s="230"/>
      <c r="B150" s="231"/>
    </row>
    <row r="151" spans="1:2" s="229" customFormat="1" ht="15">
      <c r="A151" s="230"/>
      <c r="B151" s="231"/>
    </row>
    <row r="152" spans="1:2" s="229" customFormat="1" ht="15">
      <c r="A152" s="230"/>
      <c r="B152" s="231"/>
    </row>
    <row r="153" spans="1:2" s="229" customFormat="1" ht="15">
      <c r="A153" s="230"/>
      <c r="B153" s="231"/>
    </row>
    <row r="154" spans="1:2" s="229" customFormat="1" ht="15">
      <c r="A154" s="230"/>
      <c r="B154" s="231"/>
    </row>
    <row r="155" spans="1:2" s="229" customFormat="1" ht="15">
      <c r="A155" s="230"/>
      <c r="B155" s="231"/>
    </row>
    <row r="156" spans="1:2" s="229" customFormat="1" ht="15">
      <c r="A156" s="230"/>
      <c r="B156" s="231"/>
    </row>
    <row r="157" spans="1:2" s="229" customFormat="1" ht="15">
      <c r="A157" s="230"/>
      <c r="B157" s="231"/>
    </row>
    <row r="158" spans="1:2" s="229" customFormat="1" ht="15">
      <c r="A158" s="230"/>
      <c r="B158" s="231"/>
    </row>
    <row r="159" spans="1:2" s="229" customFormat="1" ht="15">
      <c r="A159" s="230"/>
      <c r="B159" s="231"/>
    </row>
    <row r="160" spans="1:2" s="229" customFormat="1" ht="15">
      <c r="A160" s="230"/>
      <c r="B160" s="231"/>
    </row>
    <row r="161" spans="1:2" s="229" customFormat="1" ht="15">
      <c r="A161" s="230"/>
      <c r="B161" s="231"/>
    </row>
    <row r="162" spans="1:2" s="229" customFormat="1" ht="15">
      <c r="A162" s="230"/>
      <c r="B162" s="231"/>
    </row>
    <row r="163" spans="1:2" s="229" customFormat="1" ht="15">
      <c r="A163" s="230"/>
      <c r="B163" s="231"/>
    </row>
    <row r="164" spans="1:2" s="229" customFormat="1" ht="15">
      <c r="A164" s="230"/>
      <c r="B164" s="231"/>
    </row>
    <row r="165" spans="1:2" s="229" customFormat="1" ht="15">
      <c r="A165" s="230"/>
      <c r="B165" s="231"/>
    </row>
    <row r="166" spans="1:2" s="229" customFormat="1" ht="15">
      <c r="A166" s="230"/>
      <c r="B166" s="231"/>
    </row>
    <row r="167" spans="1:2" s="229" customFormat="1" ht="15">
      <c r="A167" s="230"/>
      <c r="B167" s="231"/>
    </row>
    <row r="168" spans="1:2" s="229" customFormat="1" ht="15">
      <c r="A168" s="230"/>
      <c r="B168" s="231"/>
    </row>
    <row r="169" spans="1:2" s="229" customFormat="1" ht="15">
      <c r="A169" s="230"/>
      <c r="B169" s="231"/>
    </row>
    <row r="170" spans="1:2" s="229" customFormat="1" ht="15">
      <c r="A170" s="230"/>
      <c r="B170" s="231"/>
    </row>
    <row r="171" spans="1:2" s="229" customFormat="1" ht="15">
      <c r="A171" s="230"/>
      <c r="B171" s="231"/>
    </row>
    <row r="172" spans="1:2" s="229" customFormat="1" ht="15">
      <c r="A172" s="230"/>
      <c r="B172" s="231"/>
    </row>
    <row r="173" spans="1:2" s="229" customFormat="1" ht="15">
      <c r="A173" s="230"/>
      <c r="B173" s="231"/>
    </row>
    <row r="174" spans="1:2" s="229" customFormat="1" ht="15">
      <c r="A174" s="230"/>
      <c r="B174" s="231"/>
    </row>
    <row r="175" spans="1:2" s="229" customFormat="1" ht="15">
      <c r="A175" s="230"/>
      <c r="B175" s="231"/>
    </row>
    <row r="176" spans="1:2" s="229" customFormat="1" ht="15">
      <c r="A176" s="230"/>
      <c r="B176" s="231"/>
    </row>
    <row r="177" spans="1:2" s="229" customFormat="1" ht="15">
      <c r="A177" s="230"/>
      <c r="B177" s="231"/>
    </row>
    <row r="178" spans="1:2" s="229" customFormat="1" ht="15">
      <c r="A178" s="230"/>
      <c r="B178" s="231"/>
    </row>
    <row r="179" spans="1:2" s="229" customFormat="1" ht="15">
      <c r="A179" s="230"/>
      <c r="B179" s="231"/>
    </row>
    <row r="180" spans="1:2" s="229" customFormat="1" ht="15">
      <c r="A180" s="230"/>
      <c r="B180" s="231"/>
    </row>
    <row r="181" spans="1:2" s="229" customFormat="1" ht="15">
      <c r="A181" s="230"/>
      <c r="B181" s="231"/>
    </row>
    <row r="182" spans="1:2" s="229" customFormat="1" ht="15">
      <c r="A182" s="230"/>
      <c r="B182" s="231"/>
    </row>
    <row r="183" spans="1:2" s="229" customFormat="1" ht="15">
      <c r="A183" s="230"/>
      <c r="B183" s="231"/>
    </row>
    <row r="184" spans="1:2" s="229" customFormat="1" ht="15">
      <c r="A184" s="230"/>
      <c r="B184" s="231"/>
    </row>
    <row r="185" spans="1:2" s="229" customFormat="1" ht="15">
      <c r="A185" s="230"/>
      <c r="B185" s="231"/>
    </row>
    <row r="186" spans="1:2" s="229" customFormat="1" ht="15">
      <c r="A186" s="230"/>
      <c r="B186" s="231"/>
    </row>
    <row r="187" spans="1:2" s="229" customFormat="1" ht="15">
      <c r="A187" s="230"/>
      <c r="B187" s="231"/>
    </row>
    <row r="188" spans="1:2" s="229" customFormat="1" ht="15">
      <c r="A188" s="230"/>
      <c r="B188" s="231"/>
    </row>
    <row r="189" spans="1:2" s="229" customFormat="1" ht="15">
      <c r="A189" s="230"/>
      <c r="B189" s="231"/>
    </row>
    <row r="190" spans="1:2" s="229" customFormat="1" ht="15">
      <c r="A190" s="230"/>
      <c r="B190" s="231"/>
    </row>
    <row r="191" spans="1:2" s="229" customFormat="1" ht="15">
      <c r="A191" s="230"/>
      <c r="B191" s="231"/>
    </row>
    <row r="192" spans="1:2" s="229" customFormat="1" ht="15">
      <c r="A192" s="230"/>
      <c r="B192" s="231"/>
    </row>
    <row r="193" spans="1:2" s="229" customFormat="1" ht="15">
      <c r="A193" s="230"/>
      <c r="B193" s="231"/>
    </row>
    <row r="194" spans="1:2" s="229" customFormat="1" ht="15">
      <c r="A194" s="230"/>
      <c r="B194" s="231"/>
    </row>
    <row r="195" spans="1:2" s="229" customFormat="1" ht="15">
      <c r="A195" s="230"/>
      <c r="B195" s="231"/>
    </row>
    <row r="196" spans="1:2" s="229" customFormat="1" ht="15">
      <c r="A196" s="230"/>
      <c r="B196" s="231"/>
    </row>
    <row r="197" spans="1:2" s="229" customFormat="1" ht="15">
      <c r="A197" s="230"/>
      <c r="B197" s="231"/>
    </row>
    <row r="198" spans="1:2" s="229" customFormat="1" ht="15">
      <c r="A198" s="230"/>
      <c r="B198" s="231"/>
    </row>
    <row r="199" spans="1:2" s="229" customFormat="1" ht="15">
      <c r="A199" s="230"/>
      <c r="B199" s="231"/>
    </row>
    <row r="200" spans="1:2" s="229" customFormat="1" ht="15">
      <c r="A200" s="230"/>
      <c r="B200" s="231"/>
    </row>
    <row r="201" spans="1:2" s="229" customFormat="1" ht="15">
      <c r="A201" s="230"/>
      <c r="B201" s="231"/>
    </row>
    <row r="202" spans="1:2" s="229" customFormat="1" ht="15">
      <c r="A202" s="230"/>
      <c r="B202" s="231"/>
    </row>
  </sheetData>
  <sheetProtection algorithmName="SHA-512" hashValue="rdp/0LF3HMGXj1hv64RC2xoWPzSCsM3xUidOUfh4HKe9Qglfg+a1o0uG9D9DPQ6ZziMNZ2VEjhAC8ohkGm0wDA==" saltValue="CuSThz3rkXnbgePsGCGC9A==" spinCount="100000" sheet="1" objects="1" scenarios="1"/>
  <mergeCells count="1">
    <mergeCell ref="A1:B1"/>
  </mergeCells>
  <printOptions horizontalCentered="1"/>
  <pageMargins left="0.2" right="0.2" top="0.5" bottom="0.5" header="0.3" footer="0.3"/>
  <pageSetup horizontalDpi="600" verticalDpi="600" orientation="portrait" scale="83"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Y600"/>
  <sheetViews>
    <sheetView zoomScale="60" zoomScaleNormal="60" zoomScalePageLayoutView="55" workbookViewId="0" topLeftCell="W22">
      <selection activeCell="AO1" sqref="AO1:AZ104857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77" width="8.7109375" style="165" customWidth="1"/>
    <col min="78" max="16384" width="8.7109375" style="17" customWidth="1"/>
  </cols>
  <sheetData>
    <row r="1" spans="2:77"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row>
    <row r="2" spans="2:77" s="5" customFormat="1" ht="111" customHeight="1" hidden="1" thickBot="1">
      <c r="B2" s="84"/>
      <c r="C2" s="6"/>
      <c r="D2" s="6"/>
      <c r="E2" s="7"/>
      <c r="F2" s="8"/>
      <c r="G2" s="8"/>
      <c r="H2" s="3" t="s">
        <v>227</v>
      </c>
      <c r="I2" s="313">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row>
    <row r="3" spans="2:77" s="5" customFormat="1" ht="220.5" customHeight="1" hidden="1" thickBot="1">
      <c r="B3" s="85" t="s">
        <v>165</v>
      </c>
      <c r="C3" s="14" t="s">
        <v>236</v>
      </c>
      <c r="D3" s="14" t="s">
        <v>237</v>
      </c>
      <c r="E3" s="30" t="s">
        <v>238</v>
      </c>
      <c r="F3" s="14" t="s">
        <v>239</v>
      </c>
      <c r="G3" s="14" t="s">
        <v>240</v>
      </c>
      <c r="H3" s="316" t="s">
        <v>241</v>
      </c>
      <c r="I3" s="4"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row>
    <row r="4" spans="1:77" ht="21" customHeight="1">
      <c r="A4" s="593"/>
      <c r="B4" s="594"/>
      <c r="C4" s="334" t="str">
        <f>'Permit Limits'!E5</f>
        <v>TN0067865</v>
      </c>
      <c r="D4" s="334" t="str">
        <f>'Permit Limits'!D10</f>
        <v>External Outfall</v>
      </c>
      <c r="E4" s="335" t="str">
        <f>'Permit Limits'!E10</f>
        <v>001</v>
      </c>
      <c r="F4" s="334">
        <f>'Permit Limits'!H5</f>
        <v>2024</v>
      </c>
      <c r="G4" s="18" t="s">
        <v>331</v>
      </c>
      <c r="H4" s="600">
        <v>1</v>
      </c>
      <c r="I4" s="315"/>
      <c r="J4" s="314"/>
      <c r="K4" s="314"/>
      <c r="L4" s="308"/>
      <c r="M4" s="307"/>
      <c r="N4" s="308"/>
      <c r="O4" s="367" t="str">
        <f aca="true" t="shared" si="0" ref="O4:O34">IF(N4&lt;&gt;0,(8.34*K4*N4),"")</f>
        <v/>
      </c>
      <c r="P4" s="367" t="str">
        <f aca="true" t="shared" si="1" ref="P4:P34">IF(M4&lt;&gt;0,(1-N4/M4)*100,"")</f>
        <v/>
      </c>
      <c r="Q4" s="308"/>
      <c r="R4" s="64"/>
      <c r="S4" s="307"/>
      <c r="T4" s="308"/>
      <c r="U4" s="367" t="str">
        <f aca="true" t="shared" si="2" ref="U4:U34">IF(T4&lt;&gt;0,(8.34*K4*T4),"")</f>
        <v/>
      </c>
      <c r="V4" s="367" t="str">
        <f>IF(S4&lt;&gt;0,(1-T4/S4)*100,"")</f>
        <v/>
      </c>
      <c r="W4" s="308"/>
      <c r="X4" s="64"/>
      <c r="Y4" s="64"/>
      <c r="Z4" s="64"/>
      <c r="AA4" s="310"/>
      <c r="AB4" s="309"/>
      <c r="AC4" s="52"/>
      <c r="AD4" s="64"/>
      <c r="AE4" s="52"/>
      <c r="AF4" s="145"/>
      <c r="AG4" s="308"/>
      <c r="AH4" s="367" t="str">
        <f aca="true" t="shared" si="3" ref="AH4:AH34">IF(AG4&lt;&gt;0,(8.34*K4*AG4),"")</f>
        <v/>
      </c>
      <c r="AI4" s="308"/>
      <c r="AJ4" s="311" t="str">
        <f aca="true" t="shared" si="4" ref="AJ4:AJ34">IF(AI4&lt;&gt;0,(8.34*K4*AI4),"")</f>
        <v/>
      </c>
      <c r="AK4" s="308"/>
      <c r="AL4" s="367" t="str">
        <f aca="true" t="shared" si="5" ref="AL4:AL34">IF(AK4&lt;&gt;0,(8.34*K4*AK4),"")</f>
        <v/>
      </c>
      <c r="AM4" s="308"/>
      <c r="AN4" s="367"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row>
    <row r="5" spans="1:77" ht="21" customHeight="1">
      <c r="A5" s="595"/>
      <c r="B5" s="596"/>
      <c r="C5" s="338" t="str">
        <f>C4</f>
        <v>TN0067865</v>
      </c>
      <c r="D5" s="338" t="str">
        <f>D4</f>
        <v>External Outfall</v>
      </c>
      <c r="E5" s="337" t="str">
        <f>E4</f>
        <v>001</v>
      </c>
      <c r="F5" s="338">
        <f>F4</f>
        <v>2024</v>
      </c>
      <c r="G5" s="338" t="s">
        <v>331</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4"/>
      <c r="AD5" s="109"/>
      <c r="AE5" s="54"/>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row>
    <row r="6" spans="1:77" ht="21" customHeight="1">
      <c r="A6" s="595"/>
      <c r="B6" s="596"/>
      <c r="C6" s="338" t="str">
        <f aca="true" t="shared" si="7" ref="C6:C34">C5</f>
        <v>TN0067865</v>
      </c>
      <c r="D6" s="338" t="str">
        <f aca="true" t="shared" si="8" ref="D6:D34">D5</f>
        <v>External Outfall</v>
      </c>
      <c r="E6" s="337" t="str">
        <f aca="true" t="shared" si="9" ref="E6:E34">E5</f>
        <v>001</v>
      </c>
      <c r="F6" s="338">
        <f aca="true" t="shared" si="10" ref="F6:F34">F5</f>
        <v>2024</v>
      </c>
      <c r="G6" s="338" t="s">
        <v>331</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6"/>
      <c r="AD6" s="110"/>
      <c r="AE6" s="56"/>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row>
    <row r="7" spans="1:77" ht="21" customHeight="1">
      <c r="A7" s="595"/>
      <c r="B7" s="596"/>
      <c r="C7" s="338" t="str">
        <f t="shared" si="7"/>
        <v>TN0067865</v>
      </c>
      <c r="D7" s="338" t="str">
        <f t="shared" si="8"/>
        <v>External Outfall</v>
      </c>
      <c r="E7" s="337" t="str">
        <f t="shared" si="9"/>
        <v>001</v>
      </c>
      <c r="F7" s="338">
        <f t="shared" si="10"/>
        <v>2024</v>
      </c>
      <c r="G7" s="338" t="s">
        <v>331</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4"/>
      <c r="AD7" s="109"/>
      <c r="AE7" s="54"/>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row>
    <row r="8" spans="1:77" ht="21" customHeight="1">
      <c r="A8" s="595"/>
      <c r="B8" s="596"/>
      <c r="C8" s="338" t="str">
        <f t="shared" si="7"/>
        <v>TN0067865</v>
      </c>
      <c r="D8" s="338" t="str">
        <f t="shared" si="8"/>
        <v>External Outfall</v>
      </c>
      <c r="E8" s="337" t="str">
        <f t="shared" si="9"/>
        <v>001</v>
      </c>
      <c r="F8" s="338">
        <f t="shared" si="10"/>
        <v>2024</v>
      </c>
      <c r="G8" s="338" t="s">
        <v>331</v>
      </c>
      <c r="H8" s="339">
        <v>5</v>
      </c>
      <c r="I8" s="104"/>
      <c r="J8" s="107"/>
      <c r="K8" s="107"/>
      <c r="L8" s="102"/>
      <c r="M8" s="113"/>
      <c r="N8" s="102"/>
      <c r="O8" s="361" t="str">
        <f t="shared" si="0"/>
        <v/>
      </c>
      <c r="P8" s="361" t="str">
        <f t="shared" si="1"/>
        <v/>
      </c>
      <c r="Q8" s="102"/>
      <c r="R8" s="110"/>
      <c r="S8" s="113"/>
      <c r="T8" s="102"/>
      <c r="U8" s="361" t="str">
        <f t="shared" si="2"/>
        <v/>
      </c>
      <c r="V8" s="361" t="str">
        <f t="shared" si="11"/>
        <v/>
      </c>
      <c r="W8" s="102"/>
      <c r="X8" s="110"/>
      <c r="Y8" s="110"/>
      <c r="Z8" s="110"/>
      <c r="AA8" s="55"/>
      <c r="AB8" s="67"/>
      <c r="AC8" s="56"/>
      <c r="AD8" s="110"/>
      <c r="AE8" s="56"/>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row>
    <row r="9" spans="1:77" ht="21" customHeight="1">
      <c r="A9" s="595"/>
      <c r="B9" s="596"/>
      <c r="C9" s="338" t="str">
        <f t="shared" si="7"/>
        <v>TN0067865</v>
      </c>
      <c r="D9" s="338" t="str">
        <f t="shared" si="8"/>
        <v>External Outfall</v>
      </c>
      <c r="E9" s="337" t="str">
        <f t="shared" si="9"/>
        <v>001</v>
      </c>
      <c r="F9" s="338">
        <f t="shared" si="10"/>
        <v>2024</v>
      </c>
      <c r="G9" s="338" t="s">
        <v>331</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4"/>
      <c r="AD9" s="109"/>
      <c r="AE9" s="54"/>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row>
    <row r="10" spans="1:77" ht="21" customHeight="1">
      <c r="A10" s="595"/>
      <c r="B10" s="596"/>
      <c r="C10" s="338" t="str">
        <f t="shared" si="7"/>
        <v>TN0067865</v>
      </c>
      <c r="D10" s="338" t="str">
        <f t="shared" si="8"/>
        <v>External Outfall</v>
      </c>
      <c r="E10" s="337" t="str">
        <f t="shared" si="9"/>
        <v>001</v>
      </c>
      <c r="F10" s="338">
        <f t="shared" si="10"/>
        <v>2024</v>
      </c>
      <c r="G10" s="338" t="s">
        <v>331</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6"/>
      <c r="AD10" s="110"/>
      <c r="AE10" s="56"/>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row>
    <row r="11" spans="1:77" ht="21" customHeight="1">
      <c r="A11" s="595"/>
      <c r="B11" s="596"/>
      <c r="C11" s="338" t="str">
        <f t="shared" si="7"/>
        <v>TN0067865</v>
      </c>
      <c r="D11" s="338" t="str">
        <f t="shared" si="8"/>
        <v>External Outfall</v>
      </c>
      <c r="E11" s="337" t="str">
        <f t="shared" si="9"/>
        <v>001</v>
      </c>
      <c r="F11" s="338">
        <f t="shared" si="10"/>
        <v>2024</v>
      </c>
      <c r="G11" s="338" t="s">
        <v>331</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4"/>
      <c r="AD11" s="109"/>
      <c r="AE11" s="54"/>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row>
    <row r="12" spans="1:77" ht="21" customHeight="1">
      <c r="A12" s="595"/>
      <c r="B12" s="596"/>
      <c r="C12" s="338" t="str">
        <f t="shared" si="7"/>
        <v>TN0067865</v>
      </c>
      <c r="D12" s="338" t="str">
        <f t="shared" si="8"/>
        <v>External Outfall</v>
      </c>
      <c r="E12" s="337" t="str">
        <f t="shared" si="9"/>
        <v>001</v>
      </c>
      <c r="F12" s="338">
        <f t="shared" si="10"/>
        <v>2024</v>
      </c>
      <c r="G12" s="338" t="s">
        <v>331</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102"/>
      <c r="X12" s="110"/>
      <c r="Y12" s="110"/>
      <c r="Z12" s="110"/>
      <c r="AA12" s="55"/>
      <c r="AB12" s="67"/>
      <c r="AC12" s="56"/>
      <c r="AD12" s="110"/>
      <c r="AE12" s="56"/>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row>
    <row r="13" spans="1:77" ht="21" customHeight="1">
      <c r="A13" s="595"/>
      <c r="B13" s="596"/>
      <c r="C13" s="338" t="str">
        <f t="shared" si="7"/>
        <v>TN0067865</v>
      </c>
      <c r="D13" s="338" t="str">
        <f t="shared" si="8"/>
        <v>External Outfall</v>
      </c>
      <c r="E13" s="337" t="str">
        <f t="shared" si="9"/>
        <v>001</v>
      </c>
      <c r="F13" s="338">
        <f t="shared" si="10"/>
        <v>2024</v>
      </c>
      <c r="G13" s="338" t="s">
        <v>331</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4"/>
      <c r="AD13" s="109"/>
      <c r="AE13" s="54"/>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row>
    <row r="14" spans="1:77" ht="21" customHeight="1">
      <c r="A14" s="595"/>
      <c r="B14" s="596"/>
      <c r="C14" s="338" t="str">
        <f t="shared" si="7"/>
        <v>TN0067865</v>
      </c>
      <c r="D14" s="338" t="str">
        <f t="shared" si="8"/>
        <v>External Outfall</v>
      </c>
      <c r="E14" s="337" t="str">
        <f t="shared" si="9"/>
        <v>001</v>
      </c>
      <c r="F14" s="338">
        <f t="shared" si="10"/>
        <v>2024</v>
      </c>
      <c r="G14" s="338" t="s">
        <v>331</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102"/>
      <c r="X14" s="110"/>
      <c r="Y14" s="110"/>
      <c r="Z14" s="110"/>
      <c r="AA14" s="55"/>
      <c r="AB14" s="67"/>
      <c r="AC14" s="56"/>
      <c r="AD14" s="110"/>
      <c r="AE14" s="56"/>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row>
    <row r="15" spans="1:77" ht="21" customHeight="1">
      <c r="A15" s="595"/>
      <c r="B15" s="596"/>
      <c r="C15" s="338" t="str">
        <f t="shared" si="7"/>
        <v>TN0067865</v>
      </c>
      <c r="D15" s="338" t="str">
        <f t="shared" si="8"/>
        <v>External Outfall</v>
      </c>
      <c r="E15" s="337" t="str">
        <f t="shared" si="9"/>
        <v>001</v>
      </c>
      <c r="F15" s="338">
        <f t="shared" si="10"/>
        <v>2024</v>
      </c>
      <c r="G15" s="338" t="s">
        <v>331</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4"/>
      <c r="AD15" s="109"/>
      <c r="AE15" s="54"/>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row>
    <row r="16" spans="1:77" ht="21" customHeight="1">
      <c r="A16" s="595"/>
      <c r="B16" s="596"/>
      <c r="C16" s="338" t="str">
        <f t="shared" si="7"/>
        <v>TN0067865</v>
      </c>
      <c r="D16" s="338" t="str">
        <f t="shared" si="8"/>
        <v>External Outfall</v>
      </c>
      <c r="E16" s="337" t="str">
        <f t="shared" si="9"/>
        <v>001</v>
      </c>
      <c r="F16" s="338">
        <f t="shared" si="10"/>
        <v>2024</v>
      </c>
      <c r="G16" s="338" t="s">
        <v>331</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102"/>
      <c r="X16" s="110"/>
      <c r="Y16" s="72"/>
      <c r="Z16" s="72"/>
      <c r="AA16" s="73"/>
      <c r="AB16" s="31"/>
      <c r="AC16" s="74"/>
      <c r="AD16" s="72"/>
      <c r="AE16" s="74"/>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row>
    <row r="17" spans="1:40" ht="21" customHeight="1">
      <c r="A17" s="595"/>
      <c r="B17" s="596"/>
      <c r="C17" s="338" t="str">
        <f t="shared" si="7"/>
        <v>TN0067865</v>
      </c>
      <c r="D17" s="338" t="str">
        <f t="shared" si="8"/>
        <v>External Outfall</v>
      </c>
      <c r="E17" s="337" t="str">
        <f t="shared" si="9"/>
        <v>001</v>
      </c>
      <c r="F17" s="338">
        <f t="shared" si="10"/>
        <v>2024</v>
      </c>
      <c r="G17" s="338" t="s">
        <v>331</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4"/>
      <c r="AD17" s="109"/>
      <c r="AE17" s="54"/>
      <c r="AF17" s="146"/>
      <c r="AG17" s="101"/>
      <c r="AH17" s="361" t="str">
        <f t="shared" si="3"/>
        <v/>
      </c>
      <c r="AI17" s="101"/>
      <c r="AJ17" s="361" t="str">
        <f t="shared" si="4"/>
        <v/>
      </c>
      <c r="AK17" s="101"/>
      <c r="AL17" s="361" t="str">
        <f t="shared" si="5"/>
        <v/>
      </c>
      <c r="AM17" s="101"/>
      <c r="AN17" s="361" t="str">
        <f t="shared" si="6"/>
        <v/>
      </c>
    </row>
    <row r="18" spans="1:40" ht="21" customHeight="1">
      <c r="A18" s="595"/>
      <c r="B18" s="596"/>
      <c r="C18" s="338" t="str">
        <f t="shared" si="7"/>
        <v>TN0067865</v>
      </c>
      <c r="D18" s="338" t="str">
        <f t="shared" si="8"/>
        <v>External Outfall</v>
      </c>
      <c r="E18" s="337" t="str">
        <f t="shared" si="9"/>
        <v>001</v>
      </c>
      <c r="F18" s="338">
        <f t="shared" si="10"/>
        <v>2024</v>
      </c>
      <c r="G18" s="338" t="s">
        <v>331</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6"/>
      <c r="AD18" s="110"/>
      <c r="AE18" s="56"/>
      <c r="AF18" s="147"/>
      <c r="AG18" s="102"/>
      <c r="AH18" s="361" t="str">
        <f t="shared" si="3"/>
        <v/>
      </c>
      <c r="AI18" s="102"/>
      <c r="AJ18" s="361" t="str">
        <f t="shared" si="4"/>
        <v/>
      </c>
      <c r="AK18" s="102"/>
      <c r="AL18" s="361" t="str">
        <f t="shared" si="5"/>
        <v/>
      </c>
      <c r="AM18" s="102"/>
      <c r="AN18" s="361" t="str">
        <f t="shared" si="6"/>
        <v/>
      </c>
    </row>
    <row r="19" spans="1:40" ht="21" customHeight="1">
      <c r="A19" s="595"/>
      <c r="B19" s="596"/>
      <c r="C19" s="338" t="str">
        <f t="shared" si="7"/>
        <v>TN0067865</v>
      </c>
      <c r="D19" s="338" t="str">
        <f t="shared" si="8"/>
        <v>External Outfall</v>
      </c>
      <c r="E19" s="337" t="str">
        <f t="shared" si="9"/>
        <v>001</v>
      </c>
      <c r="F19" s="338">
        <f t="shared" si="10"/>
        <v>2024</v>
      </c>
      <c r="G19" s="338" t="s">
        <v>331</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4"/>
      <c r="AD19" s="109"/>
      <c r="AE19" s="54"/>
      <c r="AF19" s="146"/>
      <c r="AG19" s="101"/>
      <c r="AH19" s="361" t="str">
        <f t="shared" si="3"/>
        <v/>
      </c>
      <c r="AI19" s="101"/>
      <c r="AJ19" s="361" t="str">
        <f t="shared" si="4"/>
        <v/>
      </c>
      <c r="AK19" s="101"/>
      <c r="AL19" s="361" t="str">
        <f t="shared" si="5"/>
        <v/>
      </c>
      <c r="AM19" s="101"/>
      <c r="AN19" s="361" t="str">
        <f t="shared" si="6"/>
        <v/>
      </c>
    </row>
    <row r="20" spans="1:40" ht="21" customHeight="1">
      <c r="A20" s="595"/>
      <c r="B20" s="596"/>
      <c r="C20" s="338" t="str">
        <f t="shared" si="7"/>
        <v>TN0067865</v>
      </c>
      <c r="D20" s="338" t="str">
        <f t="shared" si="8"/>
        <v>External Outfall</v>
      </c>
      <c r="E20" s="337" t="str">
        <f t="shared" si="9"/>
        <v>001</v>
      </c>
      <c r="F20" s="338">
        <f t="shared" si="10"/>
        <v>2024</v>
      </c>
      <c r="G20" s="338" t="s">
        <v>331</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102"/>
      <c r="X20" s="110"/>
      <c r="Y20" s="110"/>
      <c r="Z20" s="110"/>
      <c r="AA20" s="55"/>
      <c r="AB20" s="67"/>
      <c r="AC20" s="56"/>
      <c r="AD20" s="110"/>
      <c r="AE20" s="56"/>
      <c r="AF20" s="147"/>
      <c r="AG20" s="102"/>
      <c r="AH20" s="361" t="str">
        <f t="shared" si="3"/>
        <v/>
      </c>
      <c r="AI20" s="102"/>
      <c r="AJ20" s="361" t="str">
        <f t="shared" si="4"/>
        <v/>
      </c>
      <c r="AK20" s="102"/>
      <c r="AL20" s="361" t="str">
        <f t="shared" si="5"/>
        <v/>
      </c>
      <c r="AM20" s="102"/>
      <c r="AN20" s="361" t="str">
        <f t="shared" si="6"/>
        <v/>
      </c>
    </row>
    <row r="21" spans="1:40" ht="21" customHeight="1">
      <c r="A21" s="595"/>
      <c r="B21" s="596"/>
      <c r="C21" s="338" t="str">
        <f t="shared" si="7"/>
        <v>TN0067865</v>
      </c>
      <c r="D21" s="338" t="str">
        <f t="shared" si="8"/>
        <v>External Outfall</v>
      </c>
      <c r="E21" s="337" t="str">
        <f t="shared" si="9"/>
        <v>001</v>
      </c>
      <c r="F21" s="338">
        <f t="shared" si="10"/>
        <v>2024</v>
      </c>
      <c r="G21" s="338" t="s">
        <v>331</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4"/>
      <c r="AD21" s="109"/>
      <c r="AE21" s="54"/>
      <c r="AF21" s="146"/>
      <c r="AG21" s="101"/>
      <c r="AH21" s="361" t="str">
        <f t="shared" si="3"/>
        <v/>
      </c>
      <c r="AI21" s="101"/>
      <c r="AJ21" s="361" t="str">
        <f t="shared" si="4"/>
        <v/>
      </c>
      <c r="AK21" s="101"/>
      <c r="AL21" s="361" t="str">
        <f t="shared" si="5"/>
        <v/>
      </c>
      <c r="AM21" s="101"/>
      <c r="AN21" s="361" t="str">
        <f t="shared" si="6"/>
        <v/>
      </c>
    </row>
    <row r="22" spans="1:40" ht="21" customHeight="1">
      <c r="A22" s="595"/>
      <c r="B22" s="596"/>
      <c r="C22" s="338" t="str">
        <f t="shared" si="7"/>
        <v>TN0067865</v>
      </c>
      <c r="D22" s="338" t="str">
        <f t="shared" si="8"/>
        <v>External Outfall</v>
      </c>
      <c r="E22" s="337" t="str">
        <f t="shared" si="9"/>
        <v>001</v>
      </c>
      <c r="F22" s="338">
        <f t="shared" si="10"/>
        <v>2024</v>
      </c>
      <c r="G22" s="338" t="s">
        <v>331</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102"/>
      <c r="X22" s="110"/>
      <c r="Y22" s="110"/>
      <c r="Z22" s="110"/>
      <c r="AA22" s="55"/>
      <c r="AB22" s="67"/>
      <c r="AC22" s="56"/>
      <c r="AD22" s="110"/>
      <c r="AE22" s="56"/>
      <c r="AF22" s="147"/>
      <c r="AG22" s="71"/>
      <c r="AH22" s="361" t="str">
        <f t="shared" si="3"/>
        <v/>
      </c>
      <c r="AI22" s="71"/>
      <c r="AJ22" s="361" t="str">
        <f t="shared" si="4"/>
        <v/>
      </c>
      <c r="AK22" s="71"/>
      <c r="AL22" s="361" t="str">
        <f t="shared" si="5"/>
        <v/>
      </c>
      <c r="AM22" s="71"/>
      <c r="AN22" s="361" t="str">
        <f t="shared" si="6"/>
        <v/>
      </c>
    </row>
    <row r="23" spans="1:40" ht="21" customHeight="1">
      <c r="A23" s="595"/>
      <c r="B23" s="596"/>
      <c r="C23" s="338" t="str">
        <f t="shared" si="7"/>
        <v>TN0067865</v>
      </c>
      <c r="D23" s="338" t="str">
        <f t="shared" si="8"/>
        <v>External Outfall</v>
      </c>
      <c r="E23" s="337" t="str">
        <f t="shared" si="9"/>
        <v>001</v>
      </c>
      <c r="F23" s="338">
        <f t="shared" si="10"/>
        <v>2024</v>
      </c>
      <c r="G23" s="338" t="s">
        <v>331</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4"/>
      <c r="AD23" s="109"/>
      <c r="AE23" s="54"/>
      <c r="AF23" s="146"/>
      <c r="AG23" s="101"/>
      <c r="AH23" s="361" t="str">
        <f t="shared" si="3"/>
        <v/>
      </c>
      <c r="AI23" s="101"/>
      <c r="AJ23" s="361" t="str">
        <f t="shared" si="4"/>
        <v/>
      </c>
      <c r="AK23" s="101"/>
      <c r="AL23" s="361" t="str">
        <f t="shared" si="5"/>
        <v/>
      </c>
      <c r="AM23" s="101"/>
      <c r="AN23" s="361" t="str">
        <f t="shared" si="6"/>
        <v/>
      </c>
    </row>
    <row r="24" spans="1:40" ht="21" customHeight="1">
      <c r="A24" s="595"/>
      <c r="B24" s="596"/>
      <c r="C24" s="338" t="str">
        <f t="shared" si="7"/>
        <v>TN0067865</v>
      </c>
      <c r="D24" s="338" t="str">
        <f t="shared" si="8"/>
        <v>External Outfall</v>
      </c>
      <c r="E24" s="337" t="str">
        <f t="shared" si="9"/>
        <v>001</v>
      </c>
      <c r="F24" s="338">
        <f t="shared" si="10"/>
        <v>2024</v>
      </c>
      <c r="G24" s="338" t="s">
        <v>331</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102"/>
      <c r="X24" s="110"/>
      <c r="Y24" s="110"/>
      <c r="Z24" s="110"/>
      <c r="AA24" s="55"/>
      <c r="AB24" s="67"/>
      <c r="AC24" s="56"/>
      <c r="AD24" s="110"/>
      <c r="AE24" s="56"/>
      <c r="AF24" s="147"/>
      <c r="AG24" s="71"/>
      <c r="AH24" s="361" t="str">
        <f t="shared" si="3"/>
        <v/>
      </c>
      <c r="AI24" s="71"/>
      <c r="AJ24" s="361" t="str">
        <f t="shared" si="4"/>
        <v/>
      </c>
      <c r="AK24" s="71"/>
      <c r="AL24" s="361" t="str">
        <f t="shared" si="5"/>
        <v/>
      </c>
      <c r="AM24" s="71"/>
      <c r="AN24" s="361" t="str">
        <f t="shared" si="6"/>
        <v/>
      </c>
    </row>
    <row r="25" spans="1:40" ht="21" customHeight="1">
      <c r="A25" s="595"/>
      <c r="B25" s="596"/>
      <c r="C25" s="338" t="str">
        <f t="shared" si="7"/>
        <v>TN0067865</v>
      </c>
      <c r="D25" s="338" t="str">
        <f t="shared" si="8"/>
        <v>External Outfall</v>
      </c>
      <c r="E25" s="337" t="str">
        <f t="shared" si="9"/>
        <v>001</v>
      </c>
      <c r="F25" s="338">
        <f t="shared" si="10"/>
        <v>2024</v>
      </c>
      <c r="G25" s="338" t="s">
        <v>331</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4"/>
      <c r="AD25" s="109"/>
      <c r="AE25" s="54"/>
      <c r="AF25" s="146"/>
      <c r="AG25" s="101"/>
      <c r="AH25" s="361" t="str">
        <f t="shared" si="3"/>
        <v/>
      </c>
      <c r="AI25" s="101"/>
      <c r="AJ25" s="361" t="str">
        <f t="shared" si="4"/>
        <v/>
      </c>
      <c r="AK25" s="101"/>
      <c r="AL25" s="361" t="str">
        <f t="shared" si="5"/>
        <v/>
      </c>
      <c r="AM25" s="101"/>
      <c r="AN25" s="361" t="str">
        <f t="shared" si="6"/>
        <v/>
      </c>
    </row>
    <row r="26" spans="1:40" ht="21" customHeight="1">
      <c r="A26" s="595"/>
      <c r="B26" s="596"/>
      <c r="C26" s="338" t="str">
        <f t="shared" si="7"/>
        <v>TN0067865</v>
      </c>
      <c r="D26" s="338" t="str">
        <f t="shared" si="8"/>
        <v>External Outfall</v>
      </c>
      <c r="E26" s="337" t="str">
        <f t="shared" si="9"/>
        <v>001</v>
      </c>
      <c r="F26" s="338">
        <f t="shared" si="10"/>
        <v>2024</v>
      </c>
      <c r="G26" s="338" t="s">
        <v>331</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102"/>
      <c r="X26" s="110"/>
      <c r="Y26" s="110"/>
      <c r="Z26" s="110"/>
      <c r="AA26" s="55"/>
      <c r="AB26" s="67"/>
      <c r="AC26" s="56"/>
      <c r="AD26" s="110"/>
      <c r="AE26" s="56"/>
      <c r="AF26" s="147"/>
      <c r="AG26" s="102"/>
      <c r="AH26" s="361" t="str">
        <f t="shared" si="3"/>
        <v/>
      </c>
      <c r="AI26" s="102"/>
      <c r="AJ26" s="361" t="str">
        <f t="shared" si="4"/>
        <v/>
      </c>
      <c r="AK26" s="102"/>
      <c r="AL26" s="361" t="str">
        <f t="shared" si="5"/>
        <v/>
      </c>
      <c r="AM26" s="102"/>
      <c r="AN26" s="361" t="str">
        <f t="shared" si="6"/>
        <v/>
      </c>
    </row>
    <row r="27" spans="1:40" ht="21" customHeight="1">
      <c r="A27" s="595"/>
      <c r="B27" s="596"/>
      <c r="C27" s="338" t="str">
        <f t="shared" si="7"/>
        <v>TN0067865</v>
      </c>
      <c r="D27" s="338" t="str">
        <f t="shared" si="8"/>
        <v>External Outfall</v>
      </c>
      <c r="E27" s="337" t="str">
        <f t="shared" si="9"/>
        <v>001</v>
      </c>
      <c r="F27" s="338">
        <f t="shared" si="10"/>
        <v>2024</v>
      </c>
      <c r="G27" s="338" t="s">
        <v>331</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4"/>
      <c r="AD27" s="109"/>
      <c r="AE27" s="54"/>
      <c r="AF27" s="146"/>
      <c r="AG27" s="101"/>
      <c r="AH27" s="361" t="str">
        <f t="shared" si="3"/>
        <v/>
      </c>
      <c r="AI27" s="101"/>
      <c r="AJ27" s="361" t="str">
        <f t="shared" si="4"/>
        <v/>
      </c>
      <c r="AK27" s="101"/>
      <c r="AL27" s="361" t="str">
        <f t="shared" si="5"/>
        <v/>
      </c>
      <c r="AM27" s="101"/>
      <c r="AN27" s="361" t="str">
        <f t="shared" si="6"/>
        <v/>
      </c>
    </row>
    <row r="28" spans="1:40" ht="21" customHeight="1">
      <c r="A28" s="595"/>
      <c r="B28" s="596"/>
      <c r="C28" s="338" t="str">
        <f t="shared" si="7"/>
        <v>TN0067865</v>
      </c>
      <c r="D28" s="338" t="str">
        <f t="shared" si="8"/>
        <v>External Outfall</v>
      </c>
      <c r="E28" s="337" t="str">
        <f t="shared" si="9"/>
        <v>001</v>
      </c>
      <c r="F28" s="338">
        <f t="shared" si="10"/>
        <v>2024</v>
      </c>
      <c r="G28" s="338" t="s">
        <v>331</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102"/>
      <c r="X28" s="110"/>
      <c r="Y28" s="110"/>
      <c r="Z28" s="110"/>
      <c r="AA28" s="55"/>
      <c r="AB28" s="67"/>
      <c r="AC28" s="56"/>
      <c r="AD28" s="110"/>
      <c r="AE28" s="56"/>
      <c r="AF28" s="147"/>
      <c r="AG28" s="71"/>
      <c r="AH28" s="361" t="str">
        <f t="shared" si="3"/>
        <v/>
      </c>
      <c r="AI28" s="71"/>
      <c r="AJ28" s="361" t="str">
        <f t="shared" si="4"/>
        <v/>
      </c>
      <c r="AK28" s="71"/>
      <c r="AL28" s="361" t="str">
        <f t="shared" si="5"/>
        <v/>
      </c>
      <c r="AM28" s="71"/>
      <c r="AN28" s="361" t="str">
        <f t="shared" si="6"/>
        <v/>
      </c>
    </row>
    <row r="29" spans="1:40" ht="21" customHeight="1">
      <c r="A29" s="595"/>
      <c r="B29" s="596"/>
      <c r="C29" s="338" t="str">
        <f t="shared" si="7"/>
        <v>TN0067865</v>
      </c>
      <c r="D29" s="338" t="str">
        <f t="shared" si="8"/>
        <v>External Outfall</v>
      </c>
      <c r="E29" s="337" t="str">
        <f t="shared" si="9"/>
        <v>001</v>
      </c>
      <c r="F29" s="338">
        <f t="shared" si="10"/>
        <v>2024</v>
      </c>
      <c r="G29" s="338" t="s">
        <v>331</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4"/>
      <c r="AD29" s="109"/>
      <c r="AE29" s="54"/>
      <c r="AF29" s="146"/>
      <c r="AG29" s="101"/>
      <c r="AH29" s="361" t="str">
        <f t="shared" si="3"/>
        <v/>
      </c>
      <c r="AI29" s="101"/>
      <c r="AJ29" s="361" t="str">
        <f t="shared" si="4"/>
        <v/>
      </c>
      <c r="AK29" s="101"/>
      <c r="AL29" s="361" t="str">
        <f t="shared" si="5"/>
        <v/>
      </c>
      <c r="AM29" s="101"/>
      <c r="AN29" s="361" t="str">
        <f t="shared" si="6"/>
        <v/>
      </c>
    </row>
    <row r="30" spans="1:40" ht="21" customHeight="1">
      <c r="A30" s="595"/>
      <c r="B30" s="596"/>
      <c r="C30" s="338" t="str">
        <f t="shared" si="7"/>
        <v>TN0067865</v>
      </c>
      <c r="D30" s="338" t="str">
        <f t="shared" si="8"/>
        <v>External Outfall</v>
      </c>
      <c r="E30" s="337" t="str">
        <f t="shared" si="9"/>
        <v>001</v>
      </c>
      <c r="F30" s="338">
        <f t="shared" si="10"/>
        <v>2024</v>
      </c>
      <c r="G30" s="338" t="s">
        <v>331</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102"/>
      <c r="X30" s="110"/>
      <c r="Y30" s="110"/>
      <c r="Z30" s="110"/>
      <c r="AA30" s="55"/>
      <c r="AB30" s="67"/>
      <c r="AC30" s="56"/>
      <c r="AD30" s="110"/>
      <c r="AE30" s="56"/>
      <c r="AF30" s="147"/>
      <c r="AG30" s="71"/>
      <c r="AH30" s="361" t="str">
        <f t="shared" si="3"/>
        <v/>
      </c>
      <c r="AI30" s="71"/>
      <c r="AJ30" s="361" t="str">
        <f t="shared" si="4"/>
        <v/>
      </c>
      <c r="AK30" s="71"/>
      <c r="AL30" s="361" t="str">
        <f t="shared" si="5"/>
        <v/>
      </c>
      <c r="AM30" s="71"/>
      <c r="AN30" s="361" t="str">
        <f t="shared" si="6"/>
        <v/>
      </c>
    </row>
    <row r="31" spans="1:40" ht="21" customHeight="1">
      <c r="A31" s="595"/>
      <c r="B31" s="596"/>
      <c r="C31" s="338" t="str">
        <f t="shared" si="7"/>
        <v>TN0067865</v>
      </c>
      <c r="D31" s="338" t="str">
        <f t="shared" si="8"/>
        <v>External Outfall</v>
      </c>
      <c r="E31" s="337" t="str">
        <f t="shared" si="9"/>
        <v>001</v>
      </c>
      <c r="F31" s="338">
        <f t="shared" si="10"/>
        <v>2024</v>
      </c>
      <c r="G31" s="338" t="s">
        <v>331</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4"/>
      <c r="AD31" s="109"/>
      <c r="AE31" s="54"/>
      <c r="AF31" s="146"/>
      <c r="AG31" s="101"/>
      <c r="AH31" s="361" t="str">
        <f t="shared" si="3"/>
        <v/>
      </c>
      <c r="AI31" s="101"/>
      <c r="AJ31" s="361" t="str">
        <f t="shared" si="4"/>
        <v/>
      </c>
      <c r="AK31" s="101"/>
      <c r="AL31" s="361" t="str">
        <f t="shared" si="5"/>
        <v/>
      </c>
      <c r="AM31" s="101"/>
      <c r="AN31" s="361" t="str">
        <f t="shared" si="6"/>
        <v/>
      </c>
    </row>
    <row r="32" spans="1:40" ht="21" customHeight="1">
      <c r="A32" s="595"/>
      <c r="B32" s="596"/>
      <c r="C32" s="338" t="str">
        <f t="shared" si="7"/>
        <v>TN0067865</v>
      </c>
      <c r="D32" s="338" t="str">
        <f t="shared" si="8"/>
        <v>External Outfall</v>
      </c>
      <c r="E32" s="337" t="str">
        <f t="shared" si="9"/>
        <v>001</v>
      </c>
      <c r="F32" s="338">
        <f t="shared" si="10"/>
        <v>2024</v>
      </c>
      <c r="G32" s="338" t="s">
        <v>331</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6"/>
      <c r="AD32" s="110"/>
      <c r="AE32" s="56"/>
      <c r="AF32" s="147"/>
      <c r="AG32" s="102"/>
      <c r="AH32" s="361" t="str">
        <f t="shared" si="3"/>
        <v/>
      </c>
      <c r="AI32" s="102"/>
      <c r="AJ32" s="158" t="str">
        <f t="shared" si="4"/>
        <v/>
      </c>
      <c r="AK32" s="102"/>
      <c r="AL32" s="361" t="str">
        <f t="shared" si="5"/>
        <v/>
      </c>
      <c r="AM32" s="102"/>
      <c r="AN32" s="361" t="str">
        <f t="shared" si="6"/>
        <v/>
      </c>
    </row>
    <row r="33" spans="1:77" ht="21" customHeight="1">
      <c r="A33" s="595"/>
      <c r="B33" s="596"/>
      <c r="C33" s="338" t="str">
        <f t="shared" si="7"/>
        <v>TN0067865</v>
      </c>
      <c r="D33" s="338" t="str">
        <f t="shared" si="8"/>
        <v>External Outfall</v>
      </c>
      <c r="E33" s="337" t="str">
        <f t="shared" si="9"/>
        <v>001</v>
      </c>
      <c r="F33" s="338">
        <f t="shared" si="10"/>
        <v>2024</v>
      </c>
      <c r="G33" s="338" t="s">
        <v>331</v>
      </c>
      <c r="H33" s="339">
        <v>30</v>
      </c>
      <c r="I33" s="100"/>
      <c r="J33" s="106"/>
      <c r="K33" s="106"/>
      <c r="L33" s="101"/>
      <c r="M33" s="112"/>
      <c r="N33" s="101"/>
      <c r="O33" s="361" t="str">
        <f t="shared" si="0"/>
        <v/>
      </c>
      <c r="P33" s="361" t="str">
        <f t="shared" si="1"/>
        <v/>
      </c>
      <c r="Q33" s="101"/>
      <c r="R33" s="109"/>
      <c r="S33" s="112"/>
      <c r="T33" s="101"/>
      <c r="U33" s="361" t="str">
        <f t="shared" si="2"/>
        <v/>
      </c>
      <c r="V33" s="361" t="str">
        <f t="shared" si="11"/>
        <v/>
      </c>
      <c r="W33" s="101"/>
      <c r="X33" s="109"/>
      <c r="Y33" s="109"/>
      <c r="Z33" s="109"/>
      <c r="AA33" s="53"/>
      <c r="AB33" s="66"/>
      <c r="AC33" s="54"/>
      <c r="AD33" s="109"/>
      <c r="AE33" s="54"/>
      <c r="AF33" s="146"/>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row>
    <row r="34" spans="1:77" ht="21" customHeight="1" thickBot="1">
      <c r="A34" s="597"/>
      <c r="B34" s="599"/>
      <c r="C34" s="338" t="str">
        <f t="shared" si="7"/>
        <v>TN0067865</v>
      </c>
      <c r="D34" s="338" t="str">
        <f t="shared" si="8"/>
        <v>External Outfall</v>
      </c>
      <c r="E34" s="337" t="str">
        <f t="shared" si="9"/>
        <v>001</v>
      </c>
      <c r="F34" s="338">
        <f t="shared" si="10"/>
        <v>2024</v>
      </c>
      <c r="G34" s="338" t="s">
        <v>331</v>
      </c>
      <c r="H34" s="342">
        <v>31</v>
      </c>
      <c r="I34" s="105"/>
      <c r="J34" s="108"/>
      <c r="K34" s="108"/>
      <c r="L34" s="103"/>
      <c r="M34" s="114"/>
      <c r="N34" s="103"/>
      <c r="O34" s="366" t="str">
        <f t="shared" si="0"/>
        <v/>
      </c>
      <c r="P34" s="366" t="str">
        <f t="shared" si="1"/>
        <v/>
      </c>
      <c r="Q34" s="103"/>
      <c r="R34" s="111"/>
      <c r="S34" s="114"/>
      <c r="T34" s="103"/>
      <c r="U34" s="366" t="str">
        <f t="shared" si="2"/>
        <v/>
      </c>
      <c r="V34" s="366" t="str">
        <f>IF(S34&lt;&gt;0,(1-T34/S34)*100,"")</f>
        <v/>
      </c>
      <c r="W34" s="103"/>
      <c r="X34" s="111"/>
      <c r="Y34" s="111"/>
      <c r="Z34" s="111"/>
      <c r="AA34" s="57"/>
      <c r="AB34" s="68"/>
      <c r="AC34" s="58"/>
      <c r="AD34" s="111"/>
      <c r="AE34" s="58"/>
      <c r="AF34" s="149"/>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row>
    <row r="35" spans="2:77" s="5" customFormat="1" ht="21" customHeight="1">
      <c r="B35" s="349"/>
      <c r="C35" s="676" t="s">
        <v>311</v>
      </c>
      <c r="D35" s="677"/>
      <c r="E35" s="677"/>
      <c r="F35" s="19"/>
      <c r="G35" s="20"/>
      <c r="H35" s="115" t="s">
        <v>312</v>
      </c>
      <c r="I35" s="116">
        <f>SUM(I4:I34)</f>
        <v>0</v>
      </c>
      <c r="J35" s="117">
        <f>SUM(J4:J34)</f>
        <v>0</v>
      </c>
      <c r="K35" s="117">
        <f>SUM(K4:K34)</f>
        <v>0</v>
      </c>
      <c r="L35" s="118">
        <f>SUM(L4:L34)</f>
        <v>0</v>
      </c>
      <c r="M35" s="123"/>
      <c r="N35" s="124"/>
      <c r="O35" s="118">
        <f>SUM(O4:O34)</f>
        <v>0</v>
      </c>
      <c r="P35" s="124"/>
      <c r="Q35" s="124"/>
      <c r="R35" s="277"/>
      <c r="S35" s="121"/>
      <c r="T35" s="119"/>
      <c r="U35" s="118">
        <f>SUM(U4:U34)</f>
        <v>0</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row>
    <row r="36" spans="2:77" s="5" customFormat="1" ht="21" customHeight="1">
      <c r="B36" s="349"/>
      <c r="C36" s="678"/>
      <c r="D36" s="678"/>
      <c r="E36" s="678"/>
      <c r="F36" s="21"/>
      <c r="G36" s="22"/>
      <c r="H36" s="129" t="s">
        <v>313</v>
      </c>
      <c r="I36" s="130"/>
      <c r="J36" s="131" t="e">
        <f>AVERAGE(J4:J34)</f>
        <v>#DIV/0!</v>
      </c>
      <c r="K36" s="131" t="e">
        <f>AVERAGE(K4:K34)</f>
        <v>#DIV/0!</v>
      </c>
      <c r="L36" s="132"/>
      <c r="M36" s="133" t="e">
        <f>AVERAGE(M4:M34)</f>
        <v>#DIV/0!</v>
      </c>
      <c r="N36" s="362" t="e">
        <f>AVERAGE(N4:N34)</f>
        <v>#DIV/0!</v>
      </c>
      <c r="O36" s="362" t="e">
        <f>AVERAGE(O4:O34)</f>
        <v>#DIV/0!</v>
      </c>
      <c r="P36" s="362" t="e">
        <f>(1-N36/M36)*100</f>
        <v>#DIV/0!</v>
      </c>
      <c r="Q36" s="96"/>
      <c r="R36" s="155"/>
      <c r="S36" s="133" t="e">
        <f>AVERAGE(S4:S34)</f>
        <v>#DIV/0!</v>
      </c>
      <c r="T36" s="362" t="e">
        <f>AVERAGE(T4:T34)</f>
        <v>#DIV/0!</v>
      </c>
      <c r="U36" s="362" t="e">
        <f>AVERAGE(U4:U34)</f>
        <v>#DIV/0!</v>
      </c>
      <c r="V36" s="362" t="e">
        <f>(1-T36/S36)*100</f>
        <v>#DIV/0!</v>
      </c>
      <c r="W36" s="96"/>
      <c r="X36" s="155"/>
      <c r="Y36" s="363" t="e">
        <f>AVERAGE(Y4:Y34)</f>
        <v>#DIV/0!</v>
      </c>
      <c r="Z36" s="135"/>
      <c r="AA36" s="132"/>
      <c r="AB36" s="363" t="e">
        <f>AVERAGE(AB4:AB34)</f>
        <v>#DIV/0!</v>
      </c>
      <c r="AC36" s="134"/>
      <c r="AD36" s="363" t="e">
        <f>GEOMEAN(AD4:AD34)</f>
        <v>#NUM!</v>
      </c>
      <c r="AE36" s="134"/>
      <c r="AF36" s="136" t="e">
        <f>AVERAGE(AF4:AF34)</f>
        <v>#DIV/0!</v>
      </c>
      <c r="AG36" s="362" t="e">
        <f>AVERAGE(AG4:AG34)</f>
        <v>#DIV/0!</v>
      </c>
      <c r="AH36" s="362" t="e">
        <f>AVERAGE(AH4:AH34)</f>
        <v>#DIV/0!</v>
      </c>
      <c r="AI36" s="362" t="e">
        <f>AVERAGE(AI4:AI34)</f>
        <v>#DIV/0!</v>
      </c>
      <c r="AJ36" s="362" t="e">
        <f>AVERAGE(AJ4:AJ34)</f>
        <v>#DIV/0!</v>
      </c>
      <c r="AK36" s="362" t="e">
        <f aca="true" t="shared" si="12" ref="AK36:AN36">AVERAGE(AK4:AK34)</f>
        <v>#DIV/0!</v>
      </c>
      <c r="AL36" s="362" t="e">
        <f t="shared" si="12"/>
        <v>#DIV/0!</v>
      </c>
      <c r="AM36" s="362" t="e">
        <f t="shared" si="12"/>
        <v>#DIV/0!</v>
      </c>
      <c r="AN36" s="362" t="e">
        <f t="shared" si="12"/>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row>
    <row r="37" spans="2:77" s="5" customFormat="1" ht="21" customHeight="1">
      <c r="B37" s="349"/>
      <c r="C37" s="678"/>
      <c r="D37" s="678"/>
      <c r="E37" s="678"/>
      <c r="F37" s="21"/>
      <c r="G37" s="22"/>
      <c r="H37" s="129" t="s">
        <v>314</v>
      </c>
      <c r="I37" s="137">
        <f>MAX(I4:I34)</f>
        <v>0</v>
      </c>
      <c r="J37" s="131">
        <f>MAX(J4:J34)</f>
        <v>0</v>
      </c>
      <c r="K37" s="131">
        <f aca="true" t="shared" si="13" ref="K37:Z37">MAX(K4:K34)</f>
        <v>0</v>
      </c>
      <c r="L37" s="362">
        <f t="shared" si="13"/>
        <v>0</v>
      </c>
      <c r="M37" s="133">
        <f t="shared" si="13"/>
        <v>0</v>
      </c>
      <c r="N37" s="362">
        <f t="shared" si="13"/>
        <v>0</v>
      </c>
      <c r="O37" s="362">
        <f t="shared" si="13"/>
        <v>0</v>
      </c>
      <c r="P37" s="362">
        <f t="shared" si="13"/>
        <v>0</v>
      </c>
      <c r="Q37" s="362">
        <f>MAX(Q4:Q34)</f>
        <v>0</v>
      </c>
      <c r="R37" s="363">
        <f>MAX(R4:R34)</f>
        <v>0</v>
      </c>
      <c r="S37" s="133">
        <f t="shared" si="13"/>
        <v>0</v>
      </c>
      <c r="T37" s="362">
        <f t="shared" si="13"/>
        <v>0</v>
      </c>
      <c r="U37" s="362">
        <f t="shared" si="13"/>
        <v>0</v>
      </c>
      <c r="V37" s="362">
        <f t="shared" si="13"/>
        <v>0</v>
      </c>
      <c r="W37" s="362">
        <f t="shared" si="13"/>
        <v>0</v>
      </c>
      <c r="X37" s="363">
        <f t="shared" si="13"/>
        <v>0</v>
      </c>
      <c r="Y37" s="363">
        <f t="shared" si="13"/>
        <v>0</v>
      </c>
      <c r="Z37" s="363">
        <f t="shared" si="13"/>
        <v>0</v>
      </c>
      <c r="AA37" s="132"/>
      <c r="AB37" s="363">
        <f>MAX(AB4:AB34)</f>
        <v>0</v>
      </c>
      <c r="AC37" s="134"/>
      <c r="AD37" s="363">
        <f>MAX(AD4:AD34)</f>
        <v>0</v>
      </c>
      <c r="AE37" s="134"/>
      <c r="AF37" s="136">
        <f aca="true" t="shared" si="14" ref="AF37:AN37">MAX(AF4:AF34)</f>
        <v>0</v>
      </c>
      <c r="AG37" s="362">
        <f t="shared" si="14"/>
        <v>0</v>
      </c>
      <c r="AH37" s="362">
        <f t="shared" si="14"/>
        <v>0</v>
      </c>
      <c r="AI37" s="362">
        <f t="shared" si="14"/>
        <v>0</v>
      </c>
      <c r="AJ37" s="362">
        <f t="shared" si="14"/>
        <v>0</v>
      </c>
      <c r="AK37" s="362">
        <f t="shared" si="14"/>
        <v>0</v>
      </c>
      <c r="AL37" s="362">
        <f t="shared" si="14"/>
        <v>0</v>
      </c>
      <c r="AM37" s="362">
        <f t="shared" si="14"/>
        <v>0</v>
      </c>
      <c r="AN37" s="362">
        <f t="shared" si="14"/>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row>
    <row r="38" spans="2:77" s="5" customFormat="1" ht="21" customHeight="1" thickBot="1">
      <c r="B38" s="349"/>
      <c r="C38" s="678"/>
      <c r="D38" s="678"/>
      <c r="E38" s="678"/>
      <c r="F38" s="21"/>
      <c r="G38" s="22"/>
      <c r="H38" s="138" t="s">
        <v>315</v>
      </c>
      <c r="I38" s="317"/>
      <c r="J38" s="318">
        <f>MIN(J4:J34)</f>
        <v>0</v>
      </c>
      <c r="K38" s="318">
        <f>MIN(K4:K34)</f>
        <v>0</v>
      </c>
      <c r="L38" s="139"/>
      <c r="M38" s="143">
        <f aca="true" t="shared" si="15" ref="M38:Z38">MIN(M4:M34)</f>
        <v>0</v>
      </c>
      <c r="N38" s="140">
        <f t="shared" si="15"/>
        <v>0</v>
      </c>
      <c r="O38" s="140">
        <f t="shared" si="15"/>
        <v>0</v>
      </c>
      <c r="P38" s="542">
        <f t="shared" si="15"/>
        <v>0</v>
      </c>
      <c r="Q38" s="96"/>
      <c r="R38" s="155"/>
      <c r="S38" s="143">
        <f t="shared" si="15"/>
        <v>0</v>
      </c>
      <c r="T38" s="140">
        <f t="shared" si="15"/>
        <v>0</v>
      </c>
      <c r="U38" s="140">
        <f t="shared" si="15"/>
        <v>0</v>
      </c>
      <c r="V38" s="542">
        <f t="shared" si="15"/>
        <v>0</v>
      </c>
      <c r="W38" s="96"/>
      <c r="X38" s="155"/>
      <c r="Y38" s="141">
        <f t="shared" si="15"/>
        <v>0</v>
      </c>
      <c r="Z38" s="141">
        <f t="shared" si="15"/>
        <v>0</v>
      </c>
      <c r="AA38" s="139"/>
      <c r="AB38" s="141">
        <f>MIN(AB4:AB34)</f>
        <v>0</v>
      </c>
      <c r="AC38" s="319"/>
      <c r="AD38" s="141">
        <f>MIN(AD5:AD35)</f>
        <v>0</v>
      </c>
      <c r="AE38" s="319"/>
      <c r="AF38" s="142">
        <f>MIN(AF5:AF35)</f>
        <v>0</v>
      </c>
      <c r="AG38" s="140">
        <f aca="true" t="shared" si="16" ref="AG38:AN38">MIN(AG4:AG34)</f>
        <v>0</v>
      </c>
      <c r="AH38" s="140">
        <f t="shared" si="16"/>
        <v>0</v>
      </c>
      <c r="AI38" s="140">
        <f t="shared" si="16"/>
        <v>0</v>
      </c>
      <c r="AJ38" s="140">
        <f t="shared" si="16"/>
        <v>0</v>
      </c>
      <c r="AK38" s="140">
        <f t="shared" si="16"/>
        <v>0</v>
      </c>
      <c r="AL38" s="140">
        <f t="shared" si="16"/>
        <v>0</v>
      </c>
      <c r="AM38" s="140">
        <f t="shared" si="16"/>
        <v>0</v>
      </c>
      <c r="AN38" s="140">
        <f t="shared" si="16"/>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row>
    <row r="39" spans="2:77" s="5" customFormat="1" ht="21" customHeight="1">
      <c r="B39" s="349"/>
      <c r="C39" s="678"/>
      <c r="D39" s="678"/>
      <c r="E39" s="678"/>
      <c r="F39" s="679" t="s">
        <v>316</v>
      </c>
      <c r="G39" s="680"/>
      <c r="H39" s="681"/>
      <c r="I39" s="320"/>
      <c r="J39" s="88"/>
      <c r="K39" s="89"/>
      <c r="L39" s="90"/>
      <c r="M39" s="91"/>
      <c r="N39" s="280">
        <f>'Permit Limits'!X23</f>
        <v>65</v>
      </c>
      <c r="O39" s="280">
        <f>'Permit Limits'!Y23</f>
        <v>54</v>
      </c>
      <c r="P39" s="353"/>
      <c r="Q39" s="323"/>
      <c r="R39" s="321"/>
      <c r="S39" s="91"/>
      <c r="T39" s="280">
        <f>'Permit Limits'!AJ23</f>
        <v>120</v>
      </c>
      <c r="U39" s="280">
        <f>'Permit Limits'!AK23</f>
        <v>100</v>
      </c>
      <c r="V39" s="353"/>
      <c r="W39" s="323"/>
      <c r="X39" s="321"/>
      <c r="Y39" s="354"/>
      <c r="Z39" s="161">
        <f>'Permit Limits'!AR23</f>
        <v>9</v>
      </c>
      <c r="AA39" s="35"/>
      <c r="AB39" s="161">
        <f>'Permit Limits'!AU23</f>
        <v>1</v>
      </c>
      <c r="AC39" s="91"/>
      <c r="AD39" s="161">
        <f>'Permit Limits'!AW23</f>
        <v>487</v>
      </c>
      <c r="AE39" s="91"/>
      <c r="AF39" s="305">
        <f>'Permit Limits'!AY23</f>
        <v>2</v>
      </c>
      <c r="AG39" s="280">
        <f>'Permit Limits'!BB23</f>
        <v>0</v>
      </c>
      <c r="AH39" s="280">
        <f>'Permit Limits'!BC23</f>
        <v>0</v>
      </c>
      <c r="AI39" s="151"/>
      <c r="AJ39" s="280">
        <f>'Permit Limits'!BH23</f>
        <v>0</v>
      </c>
      <c r="AK39" s="280">
        <f>'Permit Limits'!BL23</f>
        <v>9999</v>
      </c>
      <c r="AL39" s="280">
        <f>'Permit Limits'!BM23</f>
        <v>9999</v>
      </c>
      <c r="AM39" s="280">
        <f>'Permit Limits'!BQ23</f>
        <v>9999</v>
      </c>
      <c r="AN39" s="280">
        <f>'Permit Limits'!BR23</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row>
    <row r="40" spans="2:77" s="5" customFormat="1" ht="21" customHeight="1" thickBot="1">
      <c r="B40" s="349"/>
      <c r="C40" s="678"/>
      <c r="D40" s="678"/>
      <c r="E40" s="678"/>
      <c r="F40" s="682" t="s">
        <v>317</v>
      </c>
      <c r="G40" s="683"/>
      <c r="H40" s="684"/>
      <c r="I40" s="325"/>
      <c r="J40" s="93"/>
      <c r="K40" s="94"/>
      <c r="L40" s="95"/>
      <c r="M40" s="97"/>
      <c r="N40" s="37"/>
      <c r="O40" s="37"/>
      <c r="P40" s="517">
        <f>'Permit Limits'!Z24</f>
        <v>65</v>
      </c>
      <c r="Q40" s="96"/>
      <c r="R40" s="155"/>
      <c r="S40" s="97"/>
      <c r="T40" s="37"/>
      <c r="U40" s="37"/>
      <c r="V40" s="517">
        <f>'Permit Limits'!AL24</f>
        <v>0</v>
      </c>
      <c r="W40" s="96"/>
      <c r="X40" s="155"/>
      <c r="Y40" s="278">
        <f>'Permit Limits'!AP24</f>
        <v>1</v>
      </c>
      <c r="Z40" s="278">
        <f>'Permit Limits'!AR24</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row>
    <row r="41" spans="2:77" s="5" customFormat="1" ht="21" customHeight="1" thickBot="1">
      <c r="B41" s="349"/>
      <c r="C41" s="678"/>
      <c r="D41" s="678"/>
      <c r="E41" s="678"/>
      <c r="F41" s="685" t="s">
        <v>318</v>
      </c>
      <c r="G41" s="686"/>
      <c r="H41" s="687"/>
      <c r="I41" s="326"/>
      <c r="J41" s="38"/>
      <c r="K41" s="38"/>
      <c r="L41" s="87"/>
      <c r="M41" s="99"/>
      <c r="N41" s="376">
        <f>'Permit Limits'!X25</f>
        <v>45</v>
      </c>
      <c r="O41" s="376">
        <f>'Permit Limits'!Y25</f>
        <v>38</v>
      </c>
      <c r="P41" s="376">
        <f>'Permit Limits'!Z25</f>
        <v>0</v>
      </c>
      <c r="Q41" s="376">
        <f>'Permit Limits'!AA25</f>
        <v>50</v>
      </c>
      <c r="R41" s="279">
        <f>'Permit Limits'!AB25</f>
        <v>42</v>
      </c>
      <c r="S41" s="99"/>
      <c r="T41" s="376">
        <f>'Permit Limits'!AJ25</f>
        <v>100</v>
      </c>
      <c r="U41" s="376">
        <f>'Permit Limits'!AK25</f>
        <v>83</v>
      </c>
      <c r="V41" s="376">
        <f>'Permit Limits'!AL25</f>
        <v>0</v>
      </c>
      <c r="W41" s="376">
        <f>'Permit Limits'!AM25</f>
        <v>110</v>
      </c>
      <c r="X41" s="279">
        <f>'Permit Limits'!AN25</f>
        <v>92</v>
      </c>
      <c r="Y41" s="279">
        <f>'Permit Limits'!AP25</f>
        <v>0</v>
      </c>
      <c r="Z41" s="75"/>
      <c r="AA41" s="87"/>
      <c r="AB41" s="75"/>
      <c r="AC41" s="99"/>
      <c r="AD41" s="279">
        <f>'Permit Limits'!AW25</f>
        <v>126</v>
      </c>
      <c r="AE41" s="99"/>
      <c r="AF41" s="305">
        <f>'Permit Limits'!AY25</f>
        <v>0</v>
      </c>
      <c r="AG41" s="376">
        <f>'Permit Limits'!BB25</f>
        <v>0</v>
      </c>
      <c r="AH41" s="376">
        <f>'Permit Limits'!BC25</f>
        <v>0</v>
      </c>
      <c r="AI41" s="153"/>
      <c r="AJ41" s="376">
        <f>'Permit Limits'!BH25</f>
        <v>0</v>
      </c>
      <c r="AK41" s="376">
        <f>'Permit Limits'!BL25</f>
        <v>9999</v>
      </c>
      <c r="AL41" s="376">
        <f>'Permit Limits'!BM25</f>
        <v>9999</v>
      </c>
      <c r="AM41" s="376">
        <f>'Permit Limits'!BQ25</f>
        <v>9999</v>
      </c>
      <c r="AN41" s="376">
        <f>'Permit Limits'!BR25</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row>
    <row r="42" spans="2:77" s="5" customFormat="1" ht="21" customHeight="1">
      <c r="B42" s="349"/>
      <c r="C42" s="678"/>
      <c r="D42" s="678"/>
      <c r="E42" s="678"/>
      <c r="F42" s="69"/>
      <c r="G42" s="69" t="s">
        <v>319</v>
      </c>
      <c r="I42" s="62"/>
      <c r="J42" s="78"/>
      <c r="K42" s="78"/>
      <c r="L42" s="78"/>
      <c r="M42" s="62"/>
      <c r="N42" s="62"/>
      <c r="O42" s="62"/>
      <c r="P42" s="62"/>
      <c r="Q42" s="62"/>
      <c r="R42" s="62"/>
      <c r="S42" s="357"/>
      <c r="T42" s="357"/>
      <c r="U42" s="357"/>
      <c r="V42" s="357"/>
      <c r="W42" s="357"/>
      <c r="X42" s="357"/>
      <c r="Y42" s="357"/>
      <c r="Z42" s="357"/>
      <c r="AA42" s="357"/>
      <c r="AB42" s="357"/>
      <c r="AC42" s="357"/>
      <c r="AD42" s="357"/>
      <c r="AE42" s="357"/>
      <c r="AF42" s="357"/>
      <c r="AG42" s="357"/>
      <c r="AH42" s="357"/>
      <c r="AI42" s="176"/>
      <c r="AJ42" s="176"/>
      <c r="AK42" s="176"/>
      <c r="AL42" s="176"/>
      <c r="AM42" s="176"/>
      <c r="AN42" s="176"/>
      <c r="AO42" s="166"/>
      <c r="AP42" s="166"/>
      <c r="AQ42" s="166"/>
      <c r="AR42" s="166"/>
      <c r="AS42" s="166"/>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row>
    <row r="43" spans="2:77"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row>
    <row r="44" spans="1:77" ht="32.25" customHeight="1">
      <c r="A44" s="348"/>
      <c r="B44" s="349"/>
      <c r="C44" s="674"/>
      <c r="D44" s="674"/>
      <c r="E44" s="674"/>
      <c r="F44" s="80"/>
      <c r="G44" s="80"/>
      <c r="H44" s="81"/>
      <c r="I44" s="672" t="str">
        <f>Jan!I44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row>
    <row r="45" spans="1:77" ht="23.25" customHeight="1">
      <c r="A45" s="348"/>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row>
    <row r="46" spans="1:77" ht="37.5" customHeight="1">
      <c r="A46" s="348"/>
      <c r="B46" s="350"/>
      <c r="C46" s="621"/>
      <c r="D46" s="79"/>
      <c r="E46" s="621"/>
      <c r="F46" s="80"/>
      <c r="G46" s="81"/>
      <c r="H46" s="348"/>
      <c r="I46" s="675" t="str">
        <f>Jan!I46</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row>
    <row r="47" spans="1:77" ht="30.75" customHeight="1">
      <c r="A47" s="348"/>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row>
    <row r="48" spans="1:77" ht="24" customHeight="1">
      <c r="A48" s="348"/>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5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row>
    <row r="82" spans="3:5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row>
    <row r="83" spans="3:5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row>
    <row r="84" spans="3:5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row>
    <row r="85" spans="3:5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row>
    <row r="86" spans="3:5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row>
    <row r="87" spans="3:5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row>
    <row r="88" spans="3:5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row>
    <row r="89" spans="3:5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row>
    <row r="90" spans="3:5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row>
    <row r="91" spans="3:5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row>
    <row r="92" spans="3:50"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c r="AO92" s="369"/>
      <c r="AP92" s="369"/>
      <c r="AQ92" s="369"/>
      <c r="AR92" s="369"/>
      <c r="AS92" s="369"/>
      <c r="AT92" s="368"/>
      <c r="AU92" s="368"/>
      <c r="AV92" s="368"/>
      <c r="AW92" s="368"/>
      <c r="AX92" s="368"/>
    </row>
    <row r="93" spans="3:50"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c r="AO93" s="368"/>
      <c r="AP93" s="368"/>
      <c r="AQ93" s="368"/>
      <c r="AR93" s="368"/>
      <c r="AS93" s="368"/>
      <c r="AT93" s="369"/>
      <c r="AU93" s="369"/>
      <c r="AV93" s="369"/>
      <c r="AW93" s="369"/>
      <c r="AX93" s="369"/>
    </row>
    <row r="94" spans="3:50"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row>
    <row r="95" spans="3:50"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row>
    <row r="96" spans="3:5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4.4">
      <c r="C108" s="172"/>
      <c r="D108" s="172"/>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174"/>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3:40" s="165" customFormat="1" ht="15">
      <c r="C225" s="368"/>
      <c r="D225" s="368"/>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3:40" s="165" customFormat="1" ht="15">
      <c r="C226" s="368"/>
      <c r="D226" s="368"/>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3:40" ht="15">
      <c r="C227" s="350"/>
      <c r="D227" s="350"/>
      <c r="E227" s="359"/>
      <c r="F227" s="350"/>
      <c r="G227" s="350"/>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row>
    <row r="228" spans="3:40" ht="15">
      <c r="C228" s="350"/>
      <c r="D228" s="350"/>
      <c r="E228" s="359"/>
      <c r="F228" s="350"/>
      <c r="G228" s="350"/>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row>
    <row r="229" spans="3:40" ht="15">
      <c r="C229" s="350"/>
      <c r="D229" s="350"/>
      <c r="E229" s="359"/>
      <c r="F229" s="350"/>
      <c r="G229" s="350"/>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row>
    <row r="230" spans="3:40" ht="15">
      <c r="C230" s="350"/>
      <c r="D230" s="350"/>
      <c r="E230" s="359"/>
      <c r="F230" s="350"/>
      <c r="G230" s="350"/>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row>
    <row r="231" spans="3:40" ht="15">
      <c r="C231" s="350"/>
      <c r="D231" s="350"/>
      <c r="E231" s="359"/>
      <c r="F231" s="350"/>
      <c r="G231" s="350"/>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row>
    <row r="232" spans="3:40" ht="15">
      <c r="C232" s="350"/>
      <c r="D232" s="350"/>
      <c r="E232" s="359"/>
      <c r="F232" s="350"/>
      <c r="G232" s="350"/>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row>
    <row r="233" spans="3:40" ht="15">
      <c r="C233" s="350"/>
      <c r="D233" s="350"/>
      <c r="E233" s="359"/>
      <c r="F233" s="350"/>
      <c r="G233" s="350"/>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row>
    <row r="234" spans="3:40" ht="15">
      <c r="C234" s="350"/>
      <c r="D234" s="350"/>
      <c r="E234" s="359"/>
      <c r="F234" s="350"/>
      <c r="G234" s="350"/>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8"/>
      <c r="AE234" s="348"/>
      <c r="AF234" s="348"/>
      <c r="AG234" s="348"/>
      <c r="AH234" s="348"/>
      <c r="AI234" s="348"/>
      <c r="AJ234" s="348"/>
      <c r="AK234" s="348"/>
      <c r="AL234" s="348"/>
      <c r="AM234" s="348"/>
      <c r="AN234" s="348"/>
    </row>
    <row r="235" spans="3:40" ht="15">
      <c r="C235" s="350"/>
      <c r="D235" s="350"/>
      <c r="E235" s="359"/>
      <c r="F235" s="350"/>
      <c r="G235" s="350"/>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8"/>
      <c r="AD235" s="348"/>
      <c r="AE235" s="348"/>
      <c r="AF235" s="348"/>
      <c r="AG235" s="348"/>
      <c r="AH235" s="348"/>
      <c r="AI235" s="348"/>
      <c r="AJ235" s="348"/>
      <c r="AK235" s="348"/>
      <c r="AL235" s="348"/>
      <c r="AM235" s="348"/>
      <c r="AN235" s="348"/>
    </row>
    <row r="236" spans="3:40" ht="15">
      <c r="C236" s="350"/>
      <c r="D236" s="350"/>
      <c r="E236" s="359"/>
      <c r="F236" s="350"/>
      <c r="G236" s="350"/>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8"/>
      <c r="AD236" s="348"/>
      <c r="AE236" s="348"/>
      <c r="AF236" s="348"/>
      <c r="AG236" s="348"/>
      <c r="AH236" s="348"/>
      <c r="AI236" s="348"/>
      <c r="AJ236" s="348"/>
      <c r="AK236" s="348"/>
      <c r="AL236" s="348"/>
      <c r="AM236" s="348"/>
      <c r="AN236" s="348"/>
    </row>
    <row r="237" spans="3:40" ht="15">
      <c r="C237" s="350"/>
      <c r="D237" s="350"/>
      <c r="E237" s="359"/>
      <c r="F237" s="350"/>
      <c r="G237" s="350"/>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row>
    <row r="238" spans="3:40" ht="15">
      <c r="C238" s="350"/>
      <c r="D238" s="350"/>
      <c r="E238" s="359"/>
      <c r="F238" s="350"/>
      <c r="G238" s="350"/>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8"/>
      <c r="AN238" s="348"/>
    </row>
    <row r="239" spans="3:40" ht="15">
      <c r="C239" s="350"/>
      <c r="D239" s="350"/>
      <c r="E239" s="359"/>
      <c r="F239" s="350"/>
      <c r="G239" s="350"/>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8"/>
      <c r="AN239" s="348"/>
    </row>
    <row r="240" spans="3:40" ht="15">
      <c r="C240" s="350"/>
      <c r="D240" s="350"/>
      <c r="E240" s="359"/>
      <c r="F240" s="350"/>
      <c r="G240" s="350"/>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row>
    <row r="241" spans="3:40" ht="15">
      <c r="C241" s="350"/>
      <c r="D241" s="350"/>
      <c r="E241" s="359"/>
      <c r="F241" s="350"/>
      <c r="G241" s="350"/>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row>
    <row r="242" spans="3:40" ht="15">
      <c r="C242" s="350"/>
      <c r="D242" s="350"/>
      <c r="E242" s="359"/>
      <c r="F242" s="350"/>
      <c r="G242" s="350"/>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8"/>
      <c r="AK242" s="348"/>
      <c r="AL242" s="348"/>
      <c r="AM242" s="348"/>
      <c r="AN242" s="348"/>
    </row>
    <row r="243" spans="3:40" ht="15">
      <c r="C243" s="350"/>
      <c r="D243" s="350"/>
      <c r="E243" s="359"/>
      <c r="F243" s="350"/>
      <c r="G243" s="350"/>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row>
    <row r="244" spans="3:40" ht="15">
      <c r="C244" s="350"/>
      <c r="D244" s="350"/>
      <c r="E244" s="359"/>
      <c r="F244" s="350"/>
      <c r="G244" s="350"/>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348"/>
      <c r="AL244" s="348"/>
      <c r="AM244" s="348"/>
      <c r="AN244" s="348"/>
    </row>
    <row r="245" spans="3:40" ht="15">
      <c r="C245" s="350"/>
      <c r="D245" s="350"/>
      <c r="E245" s="359"/>
      <c r="F245" s="350"/>
      <c r="G245" s="350"/>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row>
    <row r="246" spans="3:40" ht="15">
      <c r="C246" s="350"/>
      <c r="D246" s="350"/>
      <c r="E246" s="359"/>
      <c r="F246" s="350"/>
      <c r="G246" s="350"/>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row>
    <row r="247" spans="3:40" ht="15">
      <c r="C247" s="350"/>
      <c r="D247" s="350"/>
      <c r="E247" s="359"/>
      <c r="F247" s="350"/>
      <c r="G247" s="350"/>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row>
    <row r="248" spans="3:40" ht="15">
      <c r="C248" s="350"/>
      <c r="D248" s="350"/>
      <c r="E248" s="359"/>
      <c r="F248" s="350"/>
      <c r="G248" s="350"/>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8"/>
      <c r="AN248" s="348"/>
    </row>
    <row r="249" spans="3:40" ht="15">
      <c r="C249" s="350"/>
      <c r="D249" s="350"/>
      <c r="E249" s="359"/>
      <c r="F249" s="350"/>
      <c r="G249" s="350"/>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row>
    <row r="250" spans="3:40" ht="15">
      <c r="C250" s="350"/>
      <c r="D250" s="350"/>
      <c r="E250" s="359"/>
      <c r="F250" s="350"/>
      <c r="G250" s="350"/>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row>
    <row r="251" spans="3:40" ht="15">
      <c r="C251" s="350"/>
      <c r="D251" s="350"/>
      <c r="E251" s="359"/>
      <c r="F251" s="350"/>
      <c r="G251" s="350"/>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row>
    <row r="252" spans="3:40" ht="15">
      <c r="C252" s="350"/>
      <c r="D252" s="350"/>
      <c r="E252" s="359"/>
      <c r="F252" s="350"/>
      <c r="G252" s="350"/>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8"/>
      <c r="AE252" s="348"/>
      <c r="AF252" s="348"/>
      <c r="AG252" s="348"/>
      <c r="AH252" s="348"/>
      <c r="AI252" s="348"/>
      <c r="AJ252" s="348"/>
      <c r="AK252" s="348"/>
      <c r="AL252" s="348"/>
      <c r="AM252" s="348"/>
      <c r="AN252" s="348"/>
    </row>
    <row r="253" spans="3:40" ht="15">
      <c r="C253" s="350"/>
      <c r="D253" s="350"/>
      <c r="E253" s="359"/>
      <c r="F253" s="350"/>
      <c r="G253" s="350"/>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348"/>
      <c r="AL253" s="348"/>
      <c r="AM253" s="348"/>
      <c r="AN253" s="348"/>
    </row>
    <row r="254" spans="3:40" ht="15">
      <c r="C254" s="350"/>
      <c r="D254" s="350"/>
      <c r="E254" s="359"/>
      <c r="F254" s="350"/>
      <c r="G254" s="350"/>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row>
    <row r="255" spans="3:40" ht="15">
      <c r="C255" s="350"/>
      <c r="D255" s="350"/>
      <c r="E255" s="359"/>
      <c r="F255" s="350"/>
      <c r="G255" s="350"/>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row>
    <row r="256" spans="3:40" ht="15">
      <c r="C256" s="350"/>
      <c r="D256" s="350"/>
      <c r="E256" s="359"/>
      <c r="F256" s="350"/>
      <c r="G256" s="350"/>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row>
    <row r="257" spans="3:40" ht="15">
      <c r="C257" s="350"/>
      <c r="D257" s="350"/>
      <c r="E257" s="359"/>
      <c r="F257" s="350"/>
      <c r="G257" s="350"/>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row>
    <row r="258" spans="3:40" ht="15">
      <c r="C258" s="350"/>
      <c r="D258" s="350"/>
      <c r="E258" s="359"/>
      <c r="F258" s="350"/>
      <c r="G258" s="350"/>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8"/>
      <c r="AN258" s="348"/>
    </row>
    <row r="259" spans="3:40" ht="15">
      <c r="C259" s="350"/>
      <c r="D259" s="350"/>
      <c r="E259" s="359"/>
      <c r="F259" s="350"/>
      <c r="G259" s="350"/>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8"/>
      <c r="AN259" s="34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cZbIk41jAPQN3L+8VxPNe/RlOPkqZPBm2+1WmFwwBIPanES/W1skQWW83blXVALJUeEnrt6oZc0ywhKuaq1cWw==" saltValue="fNzDfU5uEUeuziHcYe30fg=="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P4:P34">
    <cfRule type="cellIs" priority="284" dxfId="13" operator="lessThan">
      <formula>$P$40</formula>
    </cfRule>
  </conditionalFormatting>
  <conditionalFormatting sqref="V4:V34">
    <cfRule type="cellIs" priority="286" dxfId="13" operator="lessThan">
      <formula>$V$40</formula>
    </cfRule>
  </conditionalFormatting>
  <conditionalFormatting sqref="L4:L14 L16:L34">
    <cfRule type="cellIs" priority="283" dxfId="30" operator="greaterThan">
      <formula>0</formula>
    </cfRule>
  </conditionalFormatting>
  <conditionalFormatting sqref="Z4:Z34">
    <cfRule type="cellIs" priority="277" dxfId="93" operator="greaterThan">
      <formula>$Z$39</formula>
    </cfRule>
    <cfRule type="cellIs" priority="287" dxfId="5" operator="lessThan">
      <formula>$Z$40</formula>
    </cfRule>
  </conditionalFormatting>
  <conditionalFormatting sqref="AF4:AF34">
    <cfRule type="cellIs" priority="273" dxfId="5" operator="greaterThan">
      <formula>$AF$39</formula>
    </cfRule>
  </conditionalFormatting>
  <conditionalFormatting sqref="AB4:AB34">
    <cfRule type="cellIs" priority="272" dxfId="13" operator="greaterThan">
      <formula>$AB$39</formula>
    </cfRule>
  </conditionalFormatting>
  <conditionalFormatting sqref="Z5 Z7 Z9 Z11 Z13 Z15 Z17 Z19 Z21 Z23 Z25 Z27 Z29 Z31 Z33">
    <cfRule type="containsBlanks" priority="276" dxfId="78">
      <formula>LEN(TRIM(Z5))=0</formula>
    </cfRule>
  </conditionalFormatting>
  <conditionalFormatting sqref="Z4 Z6 Z8 Z10 Z12 Z14 Z16 Z18 Z20 Z22 Z24 Z26 Z28 Z30 Z32 Z34">
    <cfRule type="containsBlanks" priority="271" dxfId="88">
      <formula>LEN(TRIM(Z4))=0</formula>
    </cfRule>
  </conditionalFormatting>
  <conditionalFormatting sqref="Y38">
    <cfRule type="cellIs" priority="270" dxfId="3" operator="lessThan">
      <formula>$Y$40</formula>
    </cfRule>
  </conditionalFormatting>
  <conditionalFormatting sqref="L35">
    <cfRule type="cellIs" priority="269" dxfId="3" operator="greaterThan">
      <formula>0</formula>
    </cfRule>
  </conditionalFormatting>
  <conditionalFormatting sqref="Z37">
    <cfRule type="cellIs" priority="266" dxfId="85" operator="greaterThan">
      <formula>$Z$39</formula>
    </cfRule>
  </conditionalFormatting>
  <conditionalFormatting sqref="Z38">
    <cfRule type="cellIs" priority="265" dxfId="3" operator="lessThan">
      <formula>$Z$40</formula>
    </cfRule>
  </conditionalFormatting>
  <conditionalFormatting sqref="AB37">
    <cfRule type="cellIs" priority="264" dxfId="3" operator="greaterThan">
      <formula>$AB$39</formula>
    </cfRule>
  </conditionalFormatting>
  <conditionalFormatting sqref="AF37">
    <cfRule type="cellIs" priority="263" dxfId="3" operator="greaterThan">
      <formula>$AF$39</formula>
    </cfRule>
  </conditionalFormatting>
  <conditionalFormatting sqref="Y36">
    <cfRule type="cellIs" priority="261" dxfId="9" operator="lessThan">
      <formula>$Y$41</formula>
    </cfRule>
  </conditionalFormatting>
  <conditionalFormatting sqref="Y4:Y34">
    <cfRule type="cellIs" priority="260" dxfId="13" operator="lessThan">
      <formula>$Y$40</formula>
    </cfRule>
  </conditionalFormatting>
  <conditionalFormatting sqref="Y4 Y6 Y8 Y10 Y12 Y14 Y16 Y18 Y20 Y22 Y24 Y26 Y28 Y30 Y32 Y34">
    <cfRule type="containsBlanks" priority="259" dxfId="79">
      <formula>LEN(TRIM(Y4))=0</formula>
    </cfRule>
  </conditionalFormatting>
  <conditionalFormatting sqref="Y5 Y7 Y9 Y11 Y13 Y15 Y17 Y19 Y21 Y23 Y25 Y27 Y29 Y31 Y33">
    <cfRule type="containsBlanks" priority="258" dxfId="78">
      <formula>LEN(TRIM(Y5))=0</formula>
    </cfRule>
  </conditionalFormatting>
  <conditionalFormatting sqref="AD4:AD34">
    <cfRule type="cellIs" priority="257" dxfId="5" operator="greaterThan">
      <formula>$AD$39</formula>
    </cfRule>
  </conditionalFormatting>
  <conditionalFormatting sqref="AD36">
    <cfRule type="cellIs" priority="256" dxfId="9" operator="greaterThan">
      <formula>$AD$41</formula>
    </cfRule>
  </conditionalFormatting>
  <conditionalFormatting sqref="AD37">
    <cfRule type="cellIs" priority="255" dxfId="3" operator="greaterThan">
      <formula>$AD$39</formula>
    </cfRule>
  </conditionalFormatting>
  <conditionalFormatting sqref="O37">
    <cfRule type="cellIs" priority="251" dxfId="4" operator="equal">
      <formula>$O$39+MAX($O$4:$O$34)</formula>
    </cfRule>
    <cfRule type="cellIs" priority="252" dxfId="3" operator="greaterThan">
      <formula>$O$39</formula>
    </cfRule>
  </conditionalFormatting>
  <conditionalFormatting sqref="P37">
    <cfRule type="cellIs" priority="249" dxfId="4" operator="equal">
      <formula>$P$39+MAX($P$4:$P$34)</formula>
    </cfRule>
    <cfRule type="cellIs" priority="250" dxfId="3" operator="greaterThan">
      <formula>$P$39</formula>
    </cfRule>
  </conditionalFormatting>
  <conditionalFormatting sqref="U37">
    <cfRule type="cellIs" priority="241" dxfId="4" operator="equal">
      <formula>$U$39+MAX($U$4:$U$34)</formula>
    </cfRule>
    <cfRule type="cellIs" priority="242" dxfId="3" operator="greaterThan">
      <formula>$U$39</formula>
    </cfRule>
  </conditionalFormatting>
  <conditionalFormatting sqref="V37">
    <cfRule type="cellIs" priority="239" dxfId="4" operator="equal">
      <formula>$V$39+MAX($V$4:$V$34)</formula>
    </cfRule>
    <cfRule type="cellIs" priority="240" dxfId="3" operator="greaterThan">
      <formula>$V$39</formula>
    </cfRule>
  </conditionalFormatting>
  <conditionalFormatting sqref="AH37">
    <cfRule type="cellIs" priority="237" dxfId="4" operator="equal">
      <formula>$AH$39+MAX($AH$4:$AH$34)</formula>
    </cfRule>
    <cfRule type="cellIs" priority="238" dxfId="3" operator="greaterThan">
      <formula>$AH$39</formula>
    </cfRule>
  </conditionalFormatting>
  <conditionalFormatting sqref="AJ37">
    <cfRule type="cellIs" priority="233" dxfId="4" operator="equal">
      <formula>$AJ$39+MAX($AJ$4:$AJ$34)</formula>
    </cfRule>
    <cfRule type="cellIs" priority="234" dxfId="3" operator="greaterThan">
      <formula>$AJ$39</formula>
    </cfRule>
  </conditionalFormatting>
  <conditionalFormatting sqref="AN37">
    <cfRule type="cellIs" priority="229" dxfId="4" operator="equal">
      <formula>$AN$39+MAX($AN$4:$AN$34)</formula>
    </cfRule>
    <cfRule type="cellIs" priority="230" dxfId="3" operator="greaterThan">
      <formula>$AN$39</formula>
    </cfRule>
  </conditionalFormatting>
  <conditionalFormatting sqref="N37">
    <cfRule type="cellIs" priority="223" dxfId="4" operator="equal">
      <formula>$N$39+MAX($N$4:$N$34)</formula>
    </cfRule>
    <cfRule type="cellIs" priority="224" dxfId="3" operator="greaterThan">
      <formula>$N$39</formula>
    </cfRule>
  </conditionalFormatting>
  <conditionalFormatting sqref="T37">
    <cfRule type="cellIs" priority="220" dxfId="4" operator="equal">
      <formula>$T$39+MAX($T$4:$T$34)</formula>
    </cfRule>
    <cfRule type="cellIs" priority="221" dxfId="3" operator="greaterThan">
      <formula>$T$39</formula>
    </cfRule>
  </conditionalFormatting>
  <conditionalFormatting sqref="AG37">
    <cfRule type="cellIs" priority="218" dxfId="4" operator="equal">
      <formula>$AG$39+MAX($AG$4:$AG$34)</formula>
    </cfRule>
    <cfRule type="cellIs" priority="219" dxfId="3" operator="greaterThan">
      <formula>$AG$39</formula>
    </cfRule>
  </conditionalFormatting>
  <conditionalFormatting sqref="AM37">
    <cfRule type="cellIs" priority="216" dxfId="4" operator="equal">
      <formula>$AM$39+MAX($AM$4:$AM$34)</formula>
    </cfRule>
    <cfRule type="cellIs" priority="217" dxfId="3" operator="greaterThan">
      <formula>$AM$39</formula>
    </cfRule>
  </conditionalFormatting>
  <conditionalFormatting sqref="N4:N34">
    <cfRule type="cellIs" priority="214" dxfId="13" operator="greaterThan">
      <formula>$N$39</formula>
    </cfRule>
  </conditionalFormatting>
  <conditionalFormatting sqref="T4:T34">
    <cfRule type="cellIs" priority="212" dxfId="13" operator="greaterThan">
      <formula>$T$39</formula>
    </cfRule>
  </conditionalFormatting>
  <conditionalFormatting sqref="AG4:AG34">
    <cfRule type="cellIs" priority="211" dxfId="13" operator="greaterThan">
      <formula>$AG$39</formula>
    </cfRule>
  </conditionalFormatting>
  <conditionalFormatting sqref="AM4:AM34">
    <cfRule type="cellIs" priority="210" dxfId="13" operator="greaterThan">
      <formula>$AM$39</formula>
    </cfRule>
  </conditionalFormatting>
  <conditionalFormatting sqref="O36">
    <cfRule type="cellIs" priority="206" dxfId="4" operator="equal">
      <formula>$O$41+AVERAGE($O$4:$O$34)</formula>
    </cfRule>
    <cfRule type="cellIs" priority="207" dxfId="9" operator="greaterThan">
      <formula>$O$41</formula>
    </cfRule>
  </conditionalFormatting>
  <conditionalFormatting sqref="U36">
    <cfRule type="cellIs" priority="202" dxfId="4" operator="equal">
      <formula>$U$41+AVERAGE($U$4:$U$34)</formula>
    </cfRule>
    <cfRule type="cellIs" priority="203" dxfId="9" operator="greaterThan">
      <formula>$U$41</formula>
    </cfRule>
  </conditionalFormatting>
  <conditionalFormatting sqref="AH36">
    <cfRule type="cellIs" priority="200" dxfId="4" operator="equal">
      <formula>$AH$41+AVERAGE($AH$4:$AH$34)</formula>
    </cfRule>
    <cfRule type="cellIs" priority="201" dxfId="9" operator="greaterThan">
      <formula>$AH$41</formula>
    </cfRule>
  </conditionalFormatting>
  <conditionalFormatting sqref="AJ36">
    <cfRule type="cellIs" priority="198" dxfId="4" operator="equal">
      <formula>$AJ$41+AVERAGE($AJ$4:$AJ$34)</formula>
    </cfRule>
    <cfRule type="cellIs" priority="199" dxfId="9" operator="greaterThan">
      <formula>$AJ$41</formula>
    </cfRule>
  </conditionalFormatting>
  <conditionalFormatting sqref="AN36">
    <cfRule type="cellIs" priority="196" dxfId="4" operator="equal">
      <formula>$AN$41+AVERAGE($AN$4:$AN$34)</formula>
    </cfRule>
    <cfRule type="cellIs" priority="197" dxfId="9" operator="greaterThan">
      <formula>$AN$41</formula>
    </cfRule>
  </conditionalFormatting>
  <conditionalFormatting sqref="N36">
    <cfRule type="cellIs" priority="193" dxfId="4" operator="equal">
      <formula>$N$41+AVERAGE($N$4:$N$34)</formula>
    </cfRule>
    <cfRule type="cellIs" priority="194" dxfId="9" operator="greaterThan">
      <formula>$N$41</formula>
    </cfRule>
  </conditionalFormatting>
  <conditionalFormatting sqref="T36">
    <cfRule type="cellIs" priority="189" dxfId="4" operator="equal">
      <formula>$T$41+AVERAGE($T$4:$T$34)</formula>
    </cfRule>
    <cfRule type="cellIs" priority="190" dxfId="9" operator="greaterThan">
      <formula>$T$41</formula>
    </cfRule>
  </conditionalFormatting>
  <conditionalFormatting sqref="AG36">
    <cfRule type="cellIs" priority="187" dxfId="4" operator="equal">
      <formula>$AG$41+AVERAGE($AG$4:$AG$34)</formula>
    </cfRule>
    <cfRule type="cellIs" priority="188" dxfId="9" operator="greaterThan">
      <formula>$AG$41</formula>
    </cfRule>
  </conditionalFormatting>
  <conditionalFormatting sqref="AM36">
    <cfRule type="cellIs" priority="185" dxfId="4" operator="equal">
      <formula>$AM$41+AVERAGE($AM$4:$AM$34)</formula>
    </cfRule>
    <cfRule type="cellIs" priority="186" dxfId="9" operator="greaterThan">
      <formula>$AM$41</formula>
    </cfRule>
  </conditionalFormatting>
  <conditionalFormatting sqref="L15">
    <cfRule type="cellIs" priority="184" dxfId="30" operator="greaterThan">
      <formula>0</formula>
    </cfRule>
  </conditionalFormatting>
  <conditionalFormatting sqref="O4:O34">
    <cfRule type="cellIs" priority="179" dxfId="13" operator="between">
      <formula>$O$39</formula>
      <formula>9999</formula>
    </cfRule>
  </conditionalFormatting>
  <conditionalFormatting sqref="U4:U34">
    <cfRule type="cellIs" priority="177" dxfId="13" operator="between">
      <formula>$U$39</formula>
      <formula>9999</formula>
    </cfRule>
  </conditionalFormatting>
  <conditionalFormatting sqref="AH4:AH34">
    <cfRule type="cellIs" priority="176" dxfId="13" operator="between">
      <formula>$AH$39</formula>
      <formula>9999</formula>
    </cfRule>
  </conditionalFormatting>
  <conditionalFormatting sqref="AJ4:AJ34">
    <cfRule type="cellIs" priority="175" dxfId="13" operator="between">
      <formula>$AJ$39</formula>
      <formula>9999</formula>
    </cfRule>
  </conditionalFormatting>
  <conditionalFormatting sqref="AN4:AN34">
    <cfRule type="cellIs" priority="174" dxfId="13" operator="between">
      <formula>$AN$39</formula>
      <formula>9999</formula>
    </cfRule>
  </conditionalFormatting>
  <conditionalFormatting sqref="P38">
    <cfRule type="cellIs" priority="170" dxfId="4" operator="equal">
      <formula>$P$40+MIN($P$4:$P$34)</formula>
    </cfRule>
    <cfRule type="cellIs" priority="171" dxfId="3" operator="lessThan">
      <formula>$P$40</formula>
    </cfRule>
  </conditionalFormatting>
  <conditionalFormatting sqref="V38">
    <cfRule type="cellIs" priority="166" dxfId="4" operator="equal">
      <formula>$V$40+MIN($V$4:$V$34)</formula>
    </cfRule>
    <cfRule type="cellIs" priority="167" dxfId="3" operator="lessThan">
      <formula>$V$40</formula>
    </cfRule>
  </conditionalFormatting>
  <conditionalFormatting sqref="P36">
    <cfRule type="cellIs" priority="156" dxfId="4" operator="equal">
      <formula>$P$41+AVERAGE($P$4:$P$34)</formula>
    </cfRule>
    <cfRule type="cellIs" priority="157" dxfId="9" operator="lessThan">
      <formula>$P$41</formula>
    </cfRule>
  </conditionalFormatting>
  <conditionalFormatting sqref="V36">
    <cfRule type="cellIs" priority="152" dxfId="4" operator="equal">
      <formula>$V$41+AVERAGE($V$4:$V$34)</formula>
    </cfRule>
    <cfRule type="cellIs" priority="153" dxfId="9" operator="lessThan">
      <formula>$V$41</formula>
    </cfRule>
  </conditionalFormatting>
  <conditionalFormatting sqref="AK4:AK34">
    <cfRule type="cellIs" priority="143" dxfId="13" operator="greaterThan">
      <formula>$AK$39</formula>
    </cfRule>
  </conditionalFormatting>
  <conditionalFormatting sqref="AK36">
    <cfRule type="cellIs" priority="141" dxfId="4" operator="equal">
      <formula>$AK$41+AVERAGE($AK$4:$AK$34)</formula>
    </cfRule>
    <cfRule type="cellIs" priority="142" dxfId="9" operator="greaterThan">
      <formula>$AK$41</formula>
    </cfRule>
  </conditionalFormatting>
  <conditionalFormatting sqref="AL4:AL34">
    <cfRule type="cellIs" priority="140" dxfId="13" operator="between">
      <formula>$AL$39</formula>
      <formula>9999</formula>
    </cfRule>
  </conditionalFormatting>
  <conditionalFormatting sqref="AL37">
    <cfRule type="cellIs" priority="144" dxfId="4" operator="equal">
      <formula>$AL$39+MAX($AL$4:$AL$34)</formula>
    </cfRule>
    <cfRule type="cellIs" priority="145" dxfId="3" operator="greaterThan">
      <formula>$AL$39</formula>
    </cfRule>
  </conditionalFormatting>
  <conditionalFormatting sqref="AL36">
    <cfRule type="cellIs" priority="138" dxfId="4" operator="equal">
      <formula>$AL$41+AVERAGE($AL$4:$AL$34)</formula>
    </cfRule>
    <cfRule type="cellIs" priority="139" dxfId="9" operator="greaterThan">
      <formula>$AL$41</formula>
    </cfRule>
  </conditionalFormatting>
  <conditionalFormatting sqref="Q4:Q34">
    <cfRule type="cellIs" priority="35" dxfId="5" operator="greaterThan">
      <formula>$Q$41</formula>
    </cfRule>
  </conditionalFormatting>
  <conditionalFormatting sqref="R4:R34">
    <cfRule type="cellIs" priority="34" dxfId="5" operator="greaterThan">
      <formula>$R$41</formula>
    </cfRule>
  </conditionalFormatting>
  <conditionalFormatting sqref="W4:W34">
    <cfRule type="cellIs" priority="29" dxfId="5" operator="greaterThan">
      <formula>$W$41</formula>
    </cfRule>
  </conditionalFormatting>
  <conditionalFormatting sqref="X4:X34">
    <cfRule type="cellIs" priority="28" dxfId="5" operator="greaterThan">
      <formula>$X$41</formula>
    </cfRule>
  </conditionalFormatting>
  <conditionalFormatting sqref="AK37">
    <cfRule type="cellIs" priority="25" dxfId="4" operator="equal">
      <formula>$AK$39+MAX($AK$4:$AK$34)</formula>
    </cfRule>
    <cfRule type="cellIs" priority="26" dxfId="3" operator="greaterThan">
      <formula>$AK$39</formula>
    </cfRule>
  </conditionalFormatting>
  <conditionalFormatting sqref="AF36">
    <cfRule type="cellIs" priority="1" dxfId="2" operator="greaterThan">
      <formula>$AF$41</formula>
    </cfRule>
  </conditionalFormatting>
  <dataValidations count="5">
    <dataValidation type="decimal" allowBlank="1" showInputMessage="1" showErrorMessage="1" errorTitle="Numbers Only" error="Enter Numbers Only" sqref="AD4:AD38 AB4:AB38 N39:P41 AG39:AH41 AM39:AN41 T39:V41 Y40:Y41 AL41 AJ39:AK41 AD41 Z40 I4:L41 M4:Z38 AF4:AM38">
      <formula1>0</formula1>
      <formula2>99999999</formula2>
    </dataValidation>
    <dataValidation type="decimal" allowBlank="1" showInputMessage="1" showErrorMessage="1" errorTitle="Numbers Only" error="Enter Nubers Only" sqref="AI39:AI40">
      <formula1>0</formula1>
      <formula2>99999999</formula2>
    </dataValidation>
    <dataValidation type="decimal" allowBlank="1" showInputMessage="1" showErrorMessage="1" errorTitle="Numbers Only" sqref="AI41">
      <formula1>0</formula1>
      <formula2>99999999</formula2>
    </dataValidation>
    <dataValidation allowBlank="1" showInputMessage="1" showErrorMessage="1" errorTitle="Numbers Only" error="Enter Numbers Only" sqref="Q39:S41 AD39:AD40 Y39:Z39 AL39:AL40 W39:X41 AE39:AF41 M39:M41 AA39:AC41 Z41"/>
    <dataValidation type="custom" allowBlank="1" showInputMessage="1" showErrorMessage="1" error="Only the less than symbol &quot;&lt;&quot; may be entered in this column." sqref="AA4:AA34 AC4:AC34 AE4:AE34">
      <formula1>AA4:AA12318="&lt;"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CB600"/>
  <sheetViews>
    <sheetView zoomScale="60" zoomScaleNormal="60" zoomScalePageLayoutView="55" workbookViewId="0" topLeftCell="U19">
      <selection activeCell="AO1" sqref="AO1:AZ104857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80" width="8.7109375" style="165" customWidth="1"/>
    <col min="81" max="16384" width="8.7109375" style="17" customWidth="1"/>
  </cols>
  <sheetData>
    <row r="1" spans="2:80"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row>
    <row r="2" spans="2:80" s="5" customFormat="1" ht="111" customHeight="1" hidden="1" thickBot="1">
      <c r="B2" s="84"/>
      <c r="C2" s="6"/>
      <c r="D2" s="6"/>
      <c r="E2" s="7"/>
      <c r="F2" s="8"/>
      <c r="G2" s="8"/>
      <c r="H2" s="3" t="s">
        <v>227</v>
      </c>
      <c r="I2" s="313">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row>
    <row r="3" spans="2:80" s="5" customFormat="1" ht="220.5" customHeight="1" hidden="1" thickBot="1">
      <c r="B3" s="85" t="s">
        <v>165</v>
      </c>
      <c r="C3" s="14" t="s">
        <v>236</v>
      </c>
      <c r="D3" s="14" t="s">
        <v>237</v>
      </c>
      <c r="E3" s="30" t="s">
        <v>238</v>
      </c>
      <c r="F3" s="14" t="s">
        <v>239</v>
      </c>
      <c r="G3" s="14" t="s">
        <v>240</v>
      </c>
      <c r="H3" s="316" t="s">
        <v>241</v>
      </c>
      <c r="I3" s="4"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row>
    <row r="4" spans="2:80" ht="21" customHeight="1">
      <c r="B4" s="84"/>
      <c r="C4" s="334" t="str">
        <f>'Permit Limits'!E5</f>
        <v>TN0067865</v>
      </c>
      <c r="D4" s="334" t="str">
        <f>'Permit Limits'!D10</f>
        <v>External Outfall</v>
      </c>
      <c r="E4" s="335" t="str">
        <f>'Permit Limits'!E10</f>
        <v>001</v>
      </c>
      <c r="F4" s="334">
        <f>'Permit Limits'!H5</f>
        <v>2024</v>
      </c>
      <c r="G4" s="18" t="s">
        <v>332</v>
      </c>
      <c r="H4" s="336">
        <v>1</v>
      </c>
      <c r="I4" s="315"/>
      <c r="J4" s="314"/>
      <c r="K4" s="314"/>
      <c r="L4" s="308"/>
      <c r="M4" s="307"/>
      <c r="N4" s="308"/>
      <c r="O4" s="367" t="str">
        <f aca="true" t="shared" si="0" ref="O4:O34">IF(N4&lt;&gt;0,(8.34*K4*N4),"")</f>
        <v/>
      </c>
      <c r="P4" s="367" t="str">
        <f aca="true" t="shared" si="1" ref="P4:P34">IF(M4&lt;&gt;0,(1-N4/M4)*100,"")</f>
        <v/>
      </c>
      <c r="Q4" s="308"/>
      <c r="R4" s="64"/>
      <c r="S4" s="307"/>
      <c r="T4" s="308"/>
      <c r="U4" s="367" t="str">
        <f aca="true" t="shared" si="2" ref="U4:U34">IF(T4&lt;&gt;0,(8.34*K4*T4),"")</f>
        <v/>
      </c>
      <c r="V4" s="367" t="str">
        <f>IF(S4&lt;&gt;0,(1-T4/S4)*100,"")</f>
        <v/>
      </c>
      <c r="W4" s="308"/>
      <c r="X4" s="64"/>
      <c r="Y4" s="64"/>
      <c r="Z4" s="64"/>
      <c r="AA4" s="310"/>
      <c r="AB4" s="309"/>
      <c r="AC4" s="52"/>
      <c r="AD4" s="64"/>
      <c r="AE4" s="52"/>
      <c r="AF4" s="145"/>
      <c r="AG4" s="308"/>
      <c r="AH4" s="367" t="str">
        <f aca="true" t="shared" si="3" ref="AH4:AH34">IF(AG4&lt;&gt;0,(8.34*K4*AG4),"")</f>
        <v/>
      </c>
      <c r="AI4" s="308"/>
      <c r="AJ4" s="311" t="str">
        <f aca="true" t="shared" si="4" ref="AJ4:AJ34">IF(AI4&lt;&gt;0,(8.34*K4*AI4),"")</f>
        <v/>
      </c>
      <c r="AK4" s="308"/>
      <c r="AL4" s="367" t="str">
        <f aca="true" t="shared" si="5" ref="AL4:AL34">IF(AK4&lt;&gt;0,(8.34*K4*AK4),"")</f>
        <v/>
      </c>
      <c r="AM4" s="308"/>
      <c r="AN4" s="367"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row>
    <row r="5" spans="2:80" ht="21" customHeight="1">
      <c r="B5" s="84"/>
      <c r="C5" s="338" t="str">
        <f>C4</f>
        <v>TN0067865</v>
      </c>
      <c r="D5" s="338" t="str">
        <f>D4</f>
        <v>External Outfall</v>
      </c>
      <c r="E5" s="337" t="str">
        <f>E4</f>
        <v>001</v>
      </c>
      <c r="F5" s="338">
        <f>F4</f>
        <v>2024</v>
      </c>
      <c r="G5" s="338" t="s">
        <v>332</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4"/>
      <c r="AD5" s="109"/>
      <c r="AE5" s="54"/>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row>
    <row r="6" spans="2:80" ht="21" customHeight="1">
      <c r="B6" s="84"/>
      <c r="C6" s="338" t="str">
        <f aca="true" t="shared" si="7" ref="C6:C34">C5</f>
        <v>TN0067865</v>
      </c>
      <c r="D6" s="338" t="str">
        <f aca="true" t="shared" si="8" ref="D6:D34">D5</f>
        <v>External Outfall</v>
      </c>
      <c r="E6" s="337" t="str">
        <f aca="true" t="shared" si="9" ref="E6:E34">E5</f>
        <v>001</v>
      </c>
      <c r="F6" s="338">
        <f aca="true" t="shared" si="10" ref="F6:F34">F5</f>
        <v>2024</v>
      </c>
      <c r="G6" s="338" t="s">
        <v>332</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6"/>
      <c r="AD6" s="110"/>
      <c r="AE6" s="56"/>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row>
    <row r="7" spans="2:80" ht="21" customHeight="1">
      <c r="B7" s="84"/>
      <c r="C7" s="338" t="str">
        <f t="shared" si="7"/>
        <v>TN0067865</v>
      </c>
      <c r="D7" s="338" t="str">
        <f t="shared" si="8"/>
        <v>External Outfall</v>
      </c>
      <c r="E7" s="337" t="str">
        <f t="shared" si="9"/>
        <v>001</v>
      </c>
      <c r="F7" s="338">
        <f t="shared" si="10"/>
        <v>2024</v>
      </c>
      <c r="G7" s="338" t="s">
        <v>332</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4"/>
      <c r="AD7" s="109"/>
      <c r="AE7" s="54"/>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row>
    <row r="8" spans="2:80" ht="21" customHeight="1">
      <c r="B8" s="84"/>
      <c r="C8" s="338" t="str">
        <f t="shared" si="7"/>
        <v>TN0067865</v>
      </c>
      <c r="D8" s="338" t="str">
        <f t="shared" si="8"/>
        <v>External Outfall</v>
      </c>
      <c r="E8" s="337" t="str">
        <f t="shared" si="9"/>
        <v>001</v>
      </c>
      <c r="F8" s="338">
        <f t="shared" si="10"/>
        <v>2024</v>
      </c>
      <c r="G8" s="338" t="s">
        <v>332</v>
      </c>
      <c r="H8" s="339">
        <v>5</v>
      </c>
      <c r="I8" s="104"/>
      <c r="J8" s="107"/>
      <c r="K8" s="107"/>
      <c r="L8" s="102"/>
      <c r="M8" s="113"/>
      <c r="N8" s="102"/>
      <c r="O8" s="361" t="str">
        <f t="shared" si="0"/>
        <v/>
      </c>
      <c r="P8" s="361" t="str">
        <f t="shared" si="1"/>
        <v/>
      </c>
      <c r="Q8" s="102"/>
      <c r="R8" s="110"/>
      <c r="S8" s="113"/>
      <c r="T8" s="102"/>
      <c r="U8" s="361" t="str">
        <f t="shared" si="2"/>
        <v/>
      </c>
      <c r="V8" s="361" t="str">
        <f t="shared" si="11"/>
        <v/>
      </c>
      <c r="W8" s="102"/>
      <c r="X8" s="110"/>
      <c r="Y8" s="110"/>
      <c r="Z8" s="110"/>
      <c r="AA8" s="55"/>
      <c r="AB8" s="67"/>
      <c r="AC8" s="56"/>
      <c r="AD8" s="110"/>
      <c r="AE8" s="56"/>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row>
    <row r="9" spans="2:80" ht="21" customHeight="1">
      <c r="B9" s="84"/>
      <c r="C9" s="338" t="str">
        <f t="shared" si="7"/>
        <v>TN0067865</v>
      </c>
      <c r="D9" s="338" t="str">
        <f t="shared" si="8"/>
        <v>External Outfall</v>
      </c>
      <c r="E9" s="337" t="str">
        <f t="shared" si="9"/>
        <v>001</v>
      </c>
      <c r="F9" s="338">
        <f t="shared" si="10"/>
        <v>2024</v>
      </c>
      <c r="G9" s="338" t="s">
        <v>332</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4"/>
      <c r="AD9" s="109"/>
      <c r="AE9" s="54"/>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row>
    <row r="10" spans="2:80" ht="21" customHeight="1">
      <c r="B10" s="84"/>
      <c r="C10" s="338" t="str">
        <f t="shared" si="7"/>
        <v>TN0067865</v>
      </c>
      <c r="D10" s="338" t="str">
        <f t="shared" si="8"/>
        <v>External Outfall</v>
      </c>
      <c r="E10" s="337" t="str">
        <f t="shared" si="9"/>
        <v>001</v>
      </c>
      <c r="F10" s="338">
        <f t="shared" si="10"/>
        <v>2024</v>
      </c>
      <c r="G10" s="338" t="s">
        <v>332</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6"/>
      <c r="AD10" s="110"/>
      <c r="AE10" s="56"/>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row>
    <row r="11" spans="2:80" ht="21" customHeight="1">
      <c r="B11" s="84"/>
      <c r="C11" s="338" t="str">
        <f t="shared" si="7"/>
        <v>TN0067865</v>
      </c>
      <c r="D11" s="338" t="str">
        <f t="shared" si="8"/>
        <v>External Outfall</v>
      </c>
      <c r="E11" s="337" t="str">
        <f t="shared" si="9"/>
        <v>001</v>
      </c>
      <c r="F11" s="338">
        <f t="shared" si="10"/>
        <v>2024</v>
      </c>
      <c r="G11" s="338" t="s">
        <v>332</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4"/>
      <c r="AD11" s="109"/>
      <c r="AE11" s="54"/>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row>
    <row r="12" spans="2:80" ht="21" customHeight="1">
      <c r="B12" s="84"/>
      <c r="C12" s="338" t="str">
        <f t="shared" si="7"/>
        <v>TN0067865</v>
      </c>
      <c r="D12" s="338" t="str">
        <f t="shared" si="8"/>
        <v>External Outfall</v>
      </c>
      <c r="E12" s="337" t="str">
        <f t="shared" si="9"/>
        <v>001</v>
      </c>
      <c r="F12" s="338">
        <f t="shared" si="10"/>
        <v>2024</v>
      </c>
      <c r="G12" s="338" t="s">
        <v>332</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102"/>
      <c r="X12" s="110"/>
      <c r="Y12" s="110"/>
      <c r="Z12" s="110"/>
      <c r="AA12" s="55"/>
      <c r="AB12" s="67"/>
      <c r="AC12" s="56"/>
      <c r="AD12" s="110"/>
      <c r="AE12" s="56"/>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row>
    <row r="13" spans="2:80" ht="21" customHeight="1">
      <c r="B13" s="84"/>
      <c r="C13" s="338" t="str">
        <f t="shared" si="7"/>
        <v>TN0067865</v>
      </c>
      <c r="D13" s="338" t="str">
        <f t="shared" si="8"/>
        <v>External Outfall</v>
      </c>
      <c r="E13" s="337" t="str">
        <f t="shared" si="9"/>
        <v>001</v>
      </c>
      <c r="F13" s="338">
        <f t="shared" si="10"/>
        <v>2024</v>
      </c>
      <c r="G13" s="338" t="s">
        <v>332</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4"/>
      <c r="AD13" s="109"/>
      <c r="AE13" s="54"/>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row>
    <row r="14" spans="2:80" ht="21" customHeight="1">
      <c r="B14" s="84"/>
      <c r="C14" s="338" t="str">
        <f t="shared" si="7"/>
        <v>TN0067865</v>
      </c>
      <c r="D14" s="338" t="str">
        <f t="shared" si="8"/>
        <v>External Outfall</v>
      </c>
      <c r="E14" s="337" t="str">
        <f t="shared" si="9"/>
        <v>001</v>
      </c>
      <c r="F14" s="338">
        <f t="shared" si="10"/>
        <v>2024</v>
      </c>
      <c r="G14" s="338" t="s">
        <v>332</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102"/>
      <c r="X14" s="110"/>
      <c r="Y14" s="110"/>
      <c r="Z14" s="110"/>
      <c r="AA14" s="55"/>
      <c r="AB14" s="67"/>
      <c r="AC14" s="56"/>
      <c r="AD14" s="110"/>
      <c r="AE14" s="56"/>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row>
    <row r="15" spans="2:80" ht="21" customHeight="1">
      <c r="B15" s="84"/>
      <c r="C15" s="338" t="str">
        <f t="shared" si="7"/>
        <v>TN0067865</v>
      </c>
      <c r="D15" s="338" t="str">
        <f t="shared" si="8"/>
        <v>External Outfall</v>
      </c>
      <c r="E15" s="337" t="str">
        <f t="shared" si="9"/>
        <v>001</v>
      </c>
      <c r="F15" s="338">
        <f t="shared" si="10"/>
        <v>2024</v>
      </c>
      <c r="G15" s="338" t="s">
        <v>332</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4"/>
      <c r="AD15" s="109"/>
      <c r="AE15" s="54"/>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row>
    <row r="16" spans="2:80" ht="21" customHeight="1">
      <c r="B16" s="84"/>
      <c r="C16" s="338" t="str">
        <f t="shared" si="7"/>
        <v>TN0067865</v>
      </c>
      <c r="D16" s="338" t="str">
        <f t="shared" si="8"/>
        <v>External Outfall</v>
      </c>
      <c r="E16" s="337" t="str">
        <f t="shared" si="9"/>
        <v>001</v>
      </c>
      <c r="F16" s="338">
        <f t="shared" si="10"/>
        <v>2024</v>
      </c>
      <c r="G16" s="338" t="s">
        <v>332</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102"/>
      <c r="X16" s="110"/>
      <c r="Y16" s="72"/>
      <c r="Z16" s="72"/>
      <c r="AA16" s="73"/>
      <c r="AB16" s="31"/>
      <c r="AC16" s="74"/>
      <c r="AD16" s="72"/>
      <c r="AE16" s="74"/>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row>
    <row r="17" spans="2:40" ht="21" customHeight="1">
      <c r="B17" s="84"/>
      <c r="C17" s="338" t="str">
        <f t="shared" si="7"/>
        <v>TN0067865</v>
      </c>
      <c r="D17" s="338" t="str">
        <f t="shared" si="8"/>
        <v>External Outfall</v>
      </c>
      <c r="E17" s="337" t="str">
        <f t="shared" si="9"/>
        <v>001</v>
      </c>
      <c r="F17" s="338">
        <f t="shared" si="10"/>
        <v>2024</v>
      </c>
      <c r="G17" s="338" t="s">
        <v>332</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4"/>
      <c r="AD17" s="109"/>
      <c r="AE17" s="54"/>
      <c r="AF17" s="146"/>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0"/>
        <v>2024</v>
      </c>
      <c r="G18" s="338" t="s">
        <v>332</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6"/>
      <c r="AD18" s="110"/>
      <c r="AE18" s="56"/>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0"/>
        <v>2024</v>
      </c>
      <c r="G19" s="338" t="s">
        <v>332</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4"/>
      <c r="AD19" s="109"/>
      <c r="AE19" s="54"/>
      <c r="AF19" s="146"/>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0"/>
        <v>2024</v>
      </c>
      <c r="G20" s="338" t="s">
        <v>332</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102"/>
      <c r="X20" s="110"/>
      <c r="Y20" s="110"/>
      <c r="Z20" s="110"/>
      <c r="AA20" s="55"/>
      <c r="AB20" s="67"/>
      <c r="AC20" s="56"/>
      <c r="AD20" s="110"/>
      <c r="AE20" s="56"/>
      <c r="AF20" s="147"/>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0"/>
        <v>2024</v>
      </c>
      <c r="G21" s="338" t="s">
        <v>332</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4"/>
      <c r="AD21" s="109"/>
      <c r="AE21" s="54"/>
      <c r="AF21" s="146"/>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0"/>
        <v>2024</v>
      </c>
      <c r="G22" s="338" t="s">
        <v>332</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102"/>
      <c r="X22" s="110"/>
      <c r="Y22" s="110"/>
      <c r="Z22" s="110"/>
      <c r="AA22" s="55"/>
      <c r="AB22" s="67"/>
      <c r="AC22" s="56"/>
      <c r="AD22" s="110"/>
      <c r="AE22" s="56"/>
      <c r="AF22" s="147"/>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0"/>
        <v>2024</v>
      </c>
      <c r="G23" s="338" t="s">
        <v>332</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4"/>
      <c r="AD23" s="109"/>
      <c r="AE23" s="54"/>
      <c r="AF23" s="146"/>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0"/>
        <v>2024</v>
      </c>
      <c r="G24" s="338" t="s">
        <v>332</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102"/>
      <c r="X24" s="110"/>
      <c r="Y24" s="110"/>
      <c r="Z24" s="110"/>
      <c r="AA24" s="55"/>
      <c r="AB24" s="67"/>
      <c r="AC24" s="56"/>
      <c r="AD24" s="110"/>
      <c r="AE24" s="56"/>
      <c r="AF24" s="147"/>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0"/>
        <v>2024</v>
      </c>
      <c r="G25" s="338" t="s">
        <v>332</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4"/>
      <c r="AD25" s="109"/>
      <c r="AE25" s="54"/>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0"/>
        <v>2024</v>
      </c>
      <c r="G26" s="338" t="s">
        <v>332</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102"/>
      <c r="X26" s="110"/>
      <c r="Y26" s="110"/>
      <c r="Z26" s="110"/>
      <c r="AA26" s="55"/>
      <c r="AB26" s="67"/>
      <c r="AC26" s="56"/>
      <c r="AD26" s="110"/>
      <c r="AE26" s="56"/>
      <c r="AF26" s="147"/>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0"/>
        <v>2024</v>
      </c>
      <c r="G27" s="338" t="s">
        <v>332</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4"/>
      <c r="AD27" s="109"/>
      <c r="AE27" s="54"/>
      <c r="AF27" s="146"/>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0"/>
        <v>2024</v>
      </c>
      <c r="G28" s="338" t="s">
        <v>332</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102"/>
      <c r="X28" s="110"/>
      <c r="Y28" s="110"/>
      <c r="Z28" s="110"/>
      <c r="AA28" s="55"/>
      <c r="AB28" s="67"/>
      <c r="AC28" s="56"/>
      <c r="AD28" s="110"/>
      <c r="AE28" s="56"/>
      <c r="AF28" s="147"/>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0"/>
        <v>2024</v>
      </c>
      <c r="G29" s="338" t="s">
        <v>332</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4"/>
      <c r="AD29" s="109"/>
      <c r="AE29" s="54"/>
      <c r="AF29" s="146"/>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0"/>
        <v>2024</v>
      </c>
      <c r="G30" s="338" t="s">
        <v>332</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102"/>
      <c r="X30" s="110"/>
      <c r="Y30" s="110"/>
      <c r="Z30" s="110"/>
      <c r="AA30" s="55"/>
      <c r="AB30" s="67"/>
      <c r="AC30" s="56"/>
      <c r="AD30" s="110"/>
      <c r="AE30" s="56"/>
      <c r="AF30" s="147"/>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0"/>
        <v>2024</v>
      </c>
      <c r="G31" s="338" t="s">
        <v>332</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4"/>
      <c r="AD31" s="109"/>
      <c r="AE31" s="54"/>
      <c r="AF31" s="146"/>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7" t="str">
        <f t="shared" si="9"/>
        <v>001</v>
      </c>
      <c r="F32" s="338">
        <f t="shared" si="10"/>
        <v>2024</v>
      </c>
      <c r="G32" s="338" t="s">
        <v>332</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6"/>
      <c r="AD32" s="110"/>
      <c r="AE32" s="56"/>
      <c r="AF32" s="147"/>
      <c r="AG32" s="102"/>
      <c r="AH32" s="361" t="str">
        <f t="shared" si="3"/>
        <v/>
      </c>
      <c r="AI32" s="102"/>
      <c r="AJ32" s="158" t="str">
        <f t="shared" si="4"/>
        <v/>
      </c>
      <c r="AK32" s="102"/>
      <c r="AL32" s="361" t="str">
        <f t="shared" si="5"/>
        <v/>
      </c>
      <c r="AM32" s="102"/>
      <c r="AN32" s="361" t="str">
        <f t="shared" si="6"/>
        <v/>
      </c>
    </row>
    <row r="33" spans="2:80" ht="21" customHeight="1">
      <c r="B33" s="84"/>
      <c r="C33" s="338" t="str">
        <f t="shared" si="7"/>
        <v>TN0067865</v>
      </c>
      <c r="D33" s="338" t="str">
        <f t="shared" si="8"/>
        <v>External Outfall</v>
      </c>
      <c r="E33" s="337" t="str">
        <f t="shared" si="9"/>
        <v>001</v>
      </c>
      <c r="F33" s="338">
        <f t="shared" si="10"/>
        <v>2024</v>
      </c>
      <c r="G33" s="338" t="s">
        <v>332</v>
      </c>
      <c r="H33" s="339">
        <v>30</v>
      </c>
      <c r="I33" s="100"/>
      <c r="J33" s="106"/>
      <c r="K33" s="106"/>
      <c r="L33" s="101"/>
      <c r="M33" s="112"/>
      <c r="N33" s="101"/>
      <c r="O33" s="361" t="str">
        <f t="shared" si="0"/>
        <v/>
      </c>
      <c r="P33" s="361" t="str">
        <f t="shared" si="1"/>
        <v/>
      </c>
      <c r="Q33" s="101"/>
      <c r="R33" s="109"/>
      <c r="S33" s="112"/>
      <c r="T33" s="101"/>
      <c r="U33" s="361" t="str">
        <f t="shared" si="2"/>
        <v/>
      </c>
      <c r="V33" s="361" t="str">
        <f t="shared" si="11"/>
        <v/>
      </c>
      <c r="W33" s="101"/>
      <c r="X33" s="109"/>
      <c r="Y33" s="109"/>
      <c r="Z33" s="109"/>
      <c r="AA33" s="53"/>
      <c r="AB33" s="66"/>
      <c r="AC33" s="54"/>
      <c r="AD33" s="109"/>
      <c r="AE33" s="54"/>
      <c r="AF33" s="146"/>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row>
    <row r="34" spans="2:80" ht="21" customHeight="1" thickBot="1">
      <c r="B34" s="86"/>
      <c r="C34" s="341" t="str">
        <f t="shared" si="7"/>
        <v>TN0067865</v>
      </c>
      <c r="D34" s="341" t="str">
        <f t="shared" si="8"/>
        <v>External Outfall</v>
      </c>
      <c r="E34" s="340" t="str">
        <f t="shared" si="9"/>
        <v>001</v>
      </c>
      <c r="F34" s="341">
        <f t="shared" si="10"/>
        <v>2024</v>
      </c>
      <c r="G34" s="341" t="s">
        <v>332</v>
      </c>
      <c r="H34" s="342">
        <v>31</v>
      </c>
      <c r="I34" s="105"/>
      <c r="J34" s="108"/>
      <c r="K34" s="108"/>
      <c r="L34" s="103"/>
      <c r="M34" s="114"/>
      <c r="N34" s="103"/>
      <c r="O34" s="366" t="str">
        <f t="shared" si="0"/>
        <v/>
      </c>
      <c r="P34" s="366" t="str">
        <f t="shared" si="1"/>
        <v/>
      </c>
      <c r="Q34" s="103"/>
      <c r="R34" s="111"/>
      <c r="S34" s="114"/>
      <c r="T34" s="103"/>
      <c r="U34" s="366" t="str">
        <f t="shared" si="2"/>
        <v/>
      </c>
      <c r="V34" s="366" t="str">
        <f>IF(S34&lt;&gt;0,(1-T34/S34)*100,"")</f>
        <v/>
      </c>
      <c r="W34" s="103"/>
      <c r="X34" s="111"/>
      <c r="Y34" s="111"/>
      <c r="Z34" s="111"/>
      <c r="AA34" s="57"/>
      <c r="AB34" s="68"/>
      <c r="AC34" s="58"/>
      <c r="AD34" s="111"/>
      <c r="AE34" s="58"/>
      <c r="AF34" s="149"/>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row>
    <row r="35" spans="2:80" s="5" customFormat="1" ht="21" customHeight="1">
      <c r="B35" s="349"/>
      <c r="C35" s="676" t="s">
        <v>311</v>
      </c>
      <c r="D35" s="677"/>
      <c r="E35" s="677"/>
      <c r="F35" s="19"/>
      <c r="G35" s="20"/>
      <c r="H35" s="115" t="s">
        <v>312</v>
      </c>
      <c r="I35" s="116">
        <f>SUM(I4:I34)</f>
        <v>0</v>
      </c>
      <c r="J35" s="117">
        <f>SUM(J4:J34)</f>
        <v>0</v>
      </c>
      <c r="K35" s="117">
        <f>SUM(K4:K34)</f>
        <v>0</v>
      </c>
      <c r="L35" s="118">
        <f>SUM(L4:L34)</f>
        <v>0</v>
      </c>
      <c r="M35" s="123"/>
      <c r="N35" s="124"/>
      <c r="O35" s="118">
        <f>SUM(O4:O34)</f>
        <v>0</v>
      </c>
      <c r="P35" s="124"/>
      <c r="Q35" s="124"/>
      <c r="R35" s="277"/>
      <c r="S35" s="121"/>
      <c r="T35" s="119"/>
      <c r="U35" s="118">
        <f>SUM(U4:U34)</f>
        <v>0</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row>
    <row r="36" spans="2:80" s="5" customFormat="1" ht="21" customHeight="1">
      <c r="B36" s="349"/>
      <c r="C36" s="678"/>
      <c r="D36" s="678"/>
      <c r="E36" s="678"/>
      <c r="F36" s="21"/>
      <c r="G36" s="22"/>
      <c r="H36" s="129" t="s">
        <v>313</v>
      </c>
      <c r="I36" s="130"/>
      <c r="J36" s="131" t="e">
        <f>AVERAGE(J4:J34)</f>
        <v>#DIV/0!</v>
      </c>
      <c r="K36" s="131" t="e">
        <f>AVERAGE(K4:K34)</f>
        <v>#DIV/0!</v>
      </c>
      <c r="L36" s="132"/>
      <c r="M36" s="133" t="e">
        <f aca="true" t="shared" si="12" ref="M36:Y36">AVERAGE(M4:M34)</f>
        <v>#DIV/0!</v>
      </c>
      <c r="N36" s="362" t="e">
        <f t="shared" si="12"/>
        <v>#DIV/0!</v>
      </c>
      <c r="O36" s="362" t="e">
        <f t="shared" si="12"/>
        <v>#DIV/0!</v>
      </c>
      <c r="P36" s="362" t="e">
        <f>(1-N36/M36)*100</f>
        <v>#DIV/0!</v>
      </c>
      <c r="Q36" s="96"/>
      <c r="R36" s="155"/>
      <c r="S36" s="133" t="e">
        <f t="shared" si="12"/>
        <v>#DIV/0!</v>
      </c>
      <c r="T36" s="362" t="e">
        <f t="shared" si="12"/>
        <v>#DIV/0!</v>
      </c>
      <c r="U36" s="362" t="e">
        <f t="shared" si="12"/>
        <v>#DIV/0!</v>
      </c>
      <c r="V36" s="362" t="e">
        <f>(1-T36/S36)*100</f>
        <v>#DIV/0!</v>
      </c>
      <c r="W36" s="96"/>
      <c r="X36" s="155"/>
      <c r="Y36" s="363" t="e">
        <f t="shared" si="12"/>
        <v>#DIV/0!</v>
      </c>
      <c r="Z36" s="135"/>
      <c r="AA36" s="132"/>
      <c r="AB36" s="363" t="e">
        <f>AVERAGE(AB4:AB34)</f>
        <v>#DIV/0!</v>
      </c>
      <c r="AC36" s="134"/>
      <c r="AD36" s="363" t="e">
        <f>GEOMEAN(AD4:AD34)</f>
        <v>#NUM!</v>
      </c>
      <c r="AE36" s="134"/>
      <c r="AF36" s="136" t="e">
        <f>AVERAGE(AF4:AF34)</f>
        <v>#DIV/0!</v>
      </c>
      <c r="AG36" s="362" t="e">
        <f aca="true" t="shared" si="13" ref="AG36:AN36">AVERAGE(AG4:AG34)</f>
        <v>#DIV/0!</v>
      </c>
      <c r="AH36" s="362" t="e">
        <f t="shared" si="13"/>
        <v>#DIV/0!</v>
      </c>
      <c r="AI36" s="362" t="e">
        <f t="shared" si="13"/>
        <v>#DIV/0!</v>
      </c>
      <c r="AJ36" s="362" t="e">
        <f t="shared" si="13"/>
        <v>#DIV/0!</v>
      </c>
      <c r="AK36" s="362" t="e">
        <f>AVERAGE(AK4:AK34)</f>
        <v>#DIV/0!</v>
      </c>
      <c r="AL36" s="362" t="e">
        <f>AVERAGE(AL4:AL34)</f>
        <v>#DIV/0!</v>
      </c>
      <c r="AM36" s="362" t="e">
        <f t="shared" si="13"/>
        <v>#DIV/0!</v>
      </c>
      <c r="AN36" s="362" t="e">
        <f t="shared" si="13"/>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row>
    <row r="37" spans="2:80" s="5" customFormat="1" ht="21" customHeight="1">
      <c r="B37" s="349"/>
      <c r="C37" s="678"/>
      <c r="D37" s="678"/>
      <c r="E37" s="678"/>
      <c r="F37" s="21"/>
      <c r="G37" s="22"/>
      <c r="H37" s="129" t="s">
        <v>314</v>
      </c>
      <c r="I37" s="137">
        <f aca="true" t="shared" si="14" ref="I37:Z37">MAX(I4:I34)</f>
        <v>0</v>
      </c>
      <c r="J37" s="131">
        <f t="shared" si="14"/>
        <v>0</v>
      </c>
      <c r="K37" s="131">
        <f t="shared" si="14"/>
        <v>0</v>
      </c>
      <c r="L37" s="362">
        <f t="shared" si="14"/>
        <v>0</v>
      </c>
      <c r="M37" s="133">
        <f t="shared" si="14"/>
        <v>0</v>
      </c>
      <c r="N37" s="362">
        <f>MAX(N4:N34)</f>
        <v>0</v>
      </c>
      <c r="O37" s="362">
        <f>MAX(O4:O34)</f>
        <v>0</v>
      </c>
      <c r="P37" s="362">
        <f>MAX(P4:P34)</f>
        <v>0</v>
      </c>
      <c r="Q37" s="362">
        <f>MAX(Q4:Q34)</f>
        <v>0</v>
      </c>
      <c r="R37" s="363">
        <f>MAX(R4:R34)</f>
        <v>0</v>
      </c>
      <c r="S37" s="133">
        <f t="shared" si="14"/>
        <v>0</v>
      </c>
      <c r="T37" s="362">
        <f t="shared" si="14"/>
        <v>0</v>
      </c>
      <c r="U37" s="362">
        <f t="shared" si="14"/>
        <v>0</v>
      </c>
      <c r="V37" s="362">
        <f t="shared" si="14"/>
        <v>0</v>
      </c>
      <c r="W37" s="362">
        <f t="shared" si="14"/>
        <v>0</v>
      </c>
      <c r="X37" s="363">
        <f t="shared" si="14"/>
        <v>0</v>
      </c>
      <c r="Y37" s="363">
        <f t="shared" si="14"/>
        <v>0</v>
      </c>
      <c r="Z37" s="363">
        <f t="shared" si="14"/>
        <v>0</v>
      </c>
      <c r="AA37" s="132"/>
      <c r="AB37" s="363">
        <f>MAX(AB4:AB34)</f>
        <v>0</v>
      </c>
      <c r="AC37" s="134"/>
      <c r="AD37" s="363">
        <f>MAX(AD4:AD34)</f>
        <v>0</v>
      </c>
      <c r="AE37" s="134"/>
      <c r="AF37" s="136">
        <f aca="true" t="shared" si="15" ref="AF37:AN37">MAX(AF4:AF34)</f>
        <v>0</v>
      </c>
      <c r="AG37" s="362">
        <f t="shared" si="15"/>
        <v>0</v>
      </c>
      <c r="AH37" s="362">
        <f t="shared" si="15"/>
        <v>0</v>
      </c>
      <c r="AI37" s="362">
        <f t="shared" si="15"/>
        <v>0</v>
      </c>
      <c r="AJ37" s="362">
        <f t="shared" si="15"/>
        <v>0</v>
      </c>
      <c r="AK37" s="362">
        <f t="shared" si="15"/>
        <v>0</v>
      </c>
      <c r="AL37" s="362">
        <f t="shared" si="15"/>
        <v>0</v>
      </c>
      <c r="AM37" s="362">
        <f t="shared" si="15"/>
        <v>0</v>
      </c>
      <c r="AN37" s="362">
        <f t="shared" si="15"/>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row>
    <row r="38" spans="2:80" s="5" customFormat="1" ht="21" customHeight="1" thickBot="1">
      <c r="B38" s="349"/>
      <c r="C38" s="678"/>
      <c r="D38" s="678"/>
      <c r="E38" s="678"/>
      <c r="F38" s="21"/>
      <c r="G38" s="22"/>
      <c r="H38" s="138" t="s">
        <v>315</v>
      </c>
      <c r="I38" s="317"/>
      <c r="J38" s="318">
        <f>MIN(J4:J34)</f>
        <v>0</v>
      </c>
      <c r="K38" s="318">
        <f>MIN(K4:K34)</f>
        <v>0</v>
      </c>
      <c r="L38" s="139"/>
      <c r="M38" s="143">
        <f aca="true" t="shared" si="16" ref="M38:Z38">MIN(M4:M34)</f>
        <v>0</v>
      </c>
      <c r="N38" s="140">
        <f t="shared" si="16"/>
        <v>0</v>
      </c>
      <c r="O38" s="140">
        <f t="shared" si="16"/>
        <v>0</v>
      </c>
      <c r="P38" s="542">
        <f t="shared" si="16"/>
        <v>0</v>
      </c>
      <c r="Q38" s="96"/>
      <c r="R38" s="155"/>
      <c r="S38" s="143">
        <f t="shared" si="16"/>
        <v>0</v>
      </c>
      <c r="T38" s="140">
        <f t="shared" si="16"/>
        <v>0</v>
      </c>
      <c r="U38" s="140">
        <f t="shared" si="16"/>
        <v>0</v>
      </c>
      <c r="V38" s="542">
        <f t="shared" si="16"/>
        <v>0</v>
      </c>
      <c r="W38" s="96"/>
      <c r="X38" s="155"/>
      <c r="Y38" s="141">
        <f t="shared" si="16"/>
        <v>0</v>
      </c>
      <c r="Z38" s="141">
        <f t="shared" si="16"/>
        <v>0</v>
      </c>
      <c r="AA38" s="139"/>
      <c r="AB38" s="141">
        <f>MIN(AB4:AB34)</f>
        <v>0</v>
      </c>
      <c r="AC38" s="319"/>
      <c r="AD38" s="141">
        <f>MIN(AD5:AD35)</f>
        <v>0</v>
      </c>
      <c r="AE38" s="319"/>
      <c r="AF38" s="142">
        <f>MIN(AF5:AF35)</f>
        <v>0</v>
      </c>
      <c r="AG38" s="140">
        <f>MIN(AG4:AG34)</f>
        <v>0</v>
      </c>
      <c r="AH38" s="140">
        <f>MIN(AH4:AH34)</f>
        <v>0</v>
      </c>
      <c r="AI38" s="140">
        <f aca="true" t="shared" si="17" ref="AI38:AN38">MIN(AI4:AI34)</f>
        <v>0</v>
      </c>
      <c r="AJ38" s="140">
        <f t="shared" si="17"/>
        <v>0</v>
      </c>
      <c r="AK38" s="140">
        <f t="shared" si="17"/>
        <v>0</v>
      </c>
      <c r="AL38" s="140">
        <f t="shared" si="17"/>
        <v>0</v>
      </c>
      <c r="AM38" s="140">
        <f t="shared" si="17"/>
        <v>0</v>
      </c>
      <c r="AN38" s="140">
        <f t="shared" si="17"/>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row>
    <row r="39" spans="2:80" s="5" customFormat="1" ht="21" customHeight="1">
      <c r="B39" s="349"/>
      <c r="C39" s="678"/>
      <c r="D39" s="678"/>
      <c r="E39" s="678"/>
      <c r="F39" s="679" t="s">
        <v>316</v>
      </c>
      <c r="G39" s="680"/>
      <c r="H39" s="681"/>
      <c r="I39" s="320"/>
      <c r="J39" s="88"/>
      <c r="K39" s="89"/>
      <c r="L39" s="90"/>
      <c r="M39" s="91"/>
      <c r="N39" s="280">
        <f>'Permit Limits'!X23</f>
        <v>65</v>
      </c>
      <c r="O39" s="280">
        <f>'Permit Limits'!Y23</f>
        <v>54</v>
      </c>
      <c r="P39" s="353"/>
      <c r="Q39" s="323"/>
      <c r="R39" s="321"/>
      <c r="S39" s="91"/>
      <c r="T39" s="280">
        <f>'Permit Limits'!AJ23</f>
        <v>120</v>
      </c>
      <c r="U39" s="280">
        <f>'Permit Limits'!AK23</f>
        <v>100</v>
      </c>
      <c r="V39" s="353"/>
      <c r="W39" s="323"/>
      <c r="X39" s="321"/>
      <c r="Y39" s="354"/>
      <c r="Z39" s="161">
        <f>'Permit Limits'!AR23</f>
        <v>9</v>
      </c>
      <c r="AA39" s="35"/>
      <c r="AB39" s="161">
        <f>'Permit Limits'!AU23</f>
        <v>1</v>
      </c>
      <c r="AC39" s="91"/>
      <c r="AD39" s="161">
        <f>'Permit Limits'!AW23</f>
        <v>487</v>
      </c>
      <c r="AE39" s="91"/>
      <c r="AF39" s="305">
        <f>'Permit Limits'!AY23</f>
        <v>2</v>
      </c>
      <c r="AG39" s="280">
        <f>'Permit Limits'!BB23</f>
        <v>0</v>
      </c>
      <c r="AH39" s="280">
        <f>'Permit Limits'!BC23</f>
        <v>0</v>
      </c>
      <c r="AI39" s="151"/>
      <c r="AJ39" s="280">
        <f>'Permit Limits'!BH23</f>
        <v>0</v>
      </c>
      <c r="AK39" s="280">
        <f>'Permit Limits'!BL23</f>
        <v>9999</v>
      </c>
      <c r="AL39" s="280">
        <f>'Permit Limits'!BM23</f>
        <v>9999</v>
      </c>
      <c r="AM39" s="280">
        <f>'Permit Limits'!BQ23</f>
        <v>9999</v>
      </c>
      <c r="AN39" s="280">
        <f>'Permit Limits'!BR23</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row>
    <row r="40" spans="2:80" s="5" customFormat="1" ht="21" customHeight="1" thickBot="1">
      <c r="B40" s="349"/>
      <c r="C40" s="678"/>
      <c r="D40" s="678"/>
      <c r="E40" s="678"/>
      <c r="F40" s="682" t="s">
        <v>317</v>
      </c>
      <c r="G40" s="683"/>
      <c r="H40" s="684"/>
      <c r="I40" s="325"/>
      <c r="J40" s="93"/>
      <c r="K40" s="94"/>
      <c r="L40" s="95"/>
      <c r="M40" s="97"/>
      <c r="N40" s="37"/>
      <c r="O40" s="37"/>
      <c r="P40" s="517">
        <f>'Permit Limits'!Z24</f>
        <v>65</v>
      </c>
      <c r="Q40" s="96"/>
      <c r="R40" s="155"/>
      <c r="S40" s="97"/>
      <c r="T40" s="37"/>
      <c r="U40" s="37"/>
      <c r="V40" s="517">
        <f>'Permit Limits'!AL24</f>
        <v>0</v>
      </c>
      <c r="W40" s="96"/>
      <c r="X40" s="155"/>
      <c r="Y40" s="278">
        <f>'Permit Limits'!AP24</f>
        <v>1</v>
      </c>
      <c r="Z40" s="278">
        <f>'Permit Limits'!AR24</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row>
    <row r="41" spans="2:80" s="5" customFormat="1" ht="21" customHeight="1" thickBot="1">
      <c r="B41" s="349"/>
      <c r="C41" s="678"/>
      <c r="D41" s="678"/>
      <c r="E41" s="678"/>
      <c r="F41" s="685" t="s">
        <v>318</v>
      </c>
      <c r="G41" s="686"/>
      <c r="H41" s="687"/>
      <c r="I41" s="326"/>
      <c r="J41" s="38"/>
      <c r="K41" s="38"/>
      <c r="L41" s="87"/>
      <c r="M41" s="99"/>
      <c r="N41" s="376">
        <f>'Permit Limits'!X25</f>
        <v>45</v>
      </c>
      <c r="O41" s="376">
        <f>'Permit Limits'!Y25</f>
        <v>38</v>
      </c>
      <c r="P41" s="376">
        <f>'Permit Limits'!Z25</f>
        <v>0</v>
      </c>
      <c r="Q41" s="376">
        <f>'Permit Limits'!AA25</f>
        <v>50</v>
      </c>
      <c r="R41" s="279">
        <f>'Permit Limits'!AB25</f>
        <v>42</v>
      </c>
      <c r="S41" s="99"/>
      <c r="T41" s="376">
        <f>'Permit Limits'!AJ25</f>
        <v>100</v>
      </c>
      <c r="U41" s="376">
        <f>'Permit Limits'!AK25</f>
        <v>83</v>
      </c>
      <c r="V41" s="376">
        <f>'Permit Limits'!AL25</f>
        <v>0</v>
      </c>
      <c r="W41" s="376">
        <f>'Permit Limits'!AM25</f>
        <v>110</v>
      </c>
      <c r="X41" s="279">
        <f>'Permit Limits'!AN25</f>
        <v>92</v>
      </c>
      <c r="Y41" s="279">
        <f>'Permit Limits'!AP25</f>
        <v>0</v>
      </c>
      <c r="Z41" s="75"/>
      <c r="AA41" s="87"/>
      <c r="AB41" s="75"/>
      <c r="AC41" s="99"/>
      <c r="AD41" s="279">
        <f>'Permit Limits'!AW25</f>
        <v>126</v>
      </c>
      <c r="AE41" s="99"/>
      <c r="AF41" s="305">
        <f>'Permit Limits'!AY25</f>
        <v>0</v>
      </c>
      <c r="AG41" s="376">
        <f>'Permit Limits'!BB25</f>
        <v>0</v>
      </c>
      <c r="AH41" s="376">
        <f>'Permit Limits'!BC25</f>
        <v>0</v>
      </c>
      <c r="AI41" s="153"/>
      <c r="AJ41" s="376">
        <f>'Permit Limits'!BH25</f>
        <v>0</v>
      </c>
      <c r="AK41" s="376">
        <f>'Permit Limits'!BL25</f>
        <v>9999</v>
      </c>
      <c r="AL41" s="376">
        <f>'Permit Limits'!BM25</f>
        <v>9999</v>
      </c>
      <c r="AM41" s="376">
        <f>'Permit Limits'!BQ25</f>
        <v>9999</v>
      </c>
      <c r="AN41" s="376">
        <f>'Permit Limits'!BR25</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row>
    <row r="42" spans="2:80" s="5" customFormat="1" ht="21" customHeight="1">
      <c r="B42" s="349"/>
      <c r="C42" s="678"/>
      <c r="D42" s="678"/>
      <c r="E42" s="678"/>
      <c r="F42" s="69"/>
      <c r="G42" s="69" t="s">
        <v>319</v>
      </c>
      <c r="I42" s="62"/>
      <c r="J42" s="78"/>
      <c r="K42" s="78"/>
      <c r="L42" s="78"/>
      <c r="M42" s="62"/>
      <c r="N42" s="62"/>
      <c r="O42" s="62"/>
      <c r="P42" s="62"/>
      <c r="Q42" s="62"/>
      <c r="R42" s="62"/>
      <c r="S42" s="357"/>
      <c r="T42" s="357"/>
      <c r="U42" s="357"/>
      <c r="V42" s="357"/>
      <c r="W42" s="357"/>
      <c r="X42" s="357"/>
      <c r="Y42" s="357"/>
      <c r="Z42" s="357"/>
      <c r="AA42" s="357"/>
      <c r="AB42" s="357"/>
      <c r="AC42" s="357"/>
      <c r="AD42" s="357"/>
      <c r="AE42" s="357"/>
      <c r="AF42" s="357"/>
      <c r="AG42" s="357"/>
      <c r="AH42" s="357"/>
      <c r="AI42" s="176"/>
      <c r="AJ42" s="176"/>
      <c r="AK42" s="176"/>
      <c r="AL42" s="176"/>
      <c r="AM42" s="176"/>
      <c r="AN42" s="17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4"/>
      <c r="BL42" s="164"/>
      <c r="BM42" s="164"/>
      <c r="BN42" s="164"/>
      <c r="BO42" s="164"/>
      <c r="BP42" s="164"/>
      <c r="BQ42" s="164"/>
      <c r="BR42" s="164"/>
      <c r="BS42" s="164"/>
      <c r="BT42" s="164"/>
      <c r="BU42" s="164"/>
      <c r="BV42" s="164"/>
      <c r="BW42" s="164"/>
      <c r="BX42" s="164"/>
      <c r="BY42" s="164"/>
      <c r="BZ42" s="164"/>
      <c r="CA42" s="164"/>
      <c r="CB42" s="164"/>
    </row>
    <row r="43" spans="2:80"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row>
    <row r="44" spans="2:80" ht="32.25" customHeight="1">
      <c r="B44" s="349"/>
      <c r="C44" s="674"/>
      <c r="D44" s="674"/>
      <c r="E44" s="674"/>
      <c r="F44" s="80"/>
      <c r="G44" s="80"/>
      <c r="H44" s="81"/>
      <c r="I44" s="672" t="str">
        <f>Jan!I44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row>
    <row r="45" spans="2:80" ht="23.25" customHeight="1">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row>
    <row r="46" spans="2:80" ht="37.5" customHeight="1">
      <c r="B46" s="350"/>
      <c r="C46" s="621"/>
      <c r="D46" s="79"/>
      <c r="E46" s="621"/>
      <c r="F46" s="80"/>
      <c r="G46" s="81"/>
      <c r="H46" s="348"/>
      <c r="I46" s="675" t="str">
        <f>Jan!I46</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row>
    <row r="47" spans="2:80" ht="30.75" customHeight="1">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row>
    <row r="48" spans="2:80" ht="24" customHeight="1">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62"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row>
    <row r="82" spans="3:62"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c r="AY82" s="368"/>
      <c r="AZ82" s="368"/>
      <c r="BA82" s="368"/>
      <c r="BB82" s="368"/>
      <c r="BC82" s="368"/>
      <c r="BD82" s="368"/>
      <c r="BE82" s="368"/>
      <c r="BF82" s="368"/>
      <c r="BG82" s="368"/>
      <c r="BH82" s="368"/>
      <c r="BI82" s="368"/>
      <c r="BJ82" s="368"/>
    </row>
    <row r="83" spans="3:62"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row>
    <row r="84" spans="3:62"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8"/>
      <c r="BJ84" s="368"/>
    </row>
    <row r="85" spans="3:62"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8"/>
      <c r="BJ85" s="368"/>
    </row>
    <row r="86" spans="3:62"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368"/>
      <c r="BC86" s="368"/>
      <c r="BD86" s="368"/>
      <c r="BE86" s="368"/>
      <c r="BF86" s="368"/>
      <c r="BG86" s="368"/>
      <c r="BH86" s="368"/>
      <c r="BI86" s="368"/>
      <c r="BJ86" s="368"/>
    </row>
    <row r="87" spans="3:62"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row>
    <row r="88" spans="3:62"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c r="BH88" s="368"/>
      <c r="BI88" s="368"/>
      <c r="BJ88" s="368"/>
    </row>
    <row r="89" spans="3:62"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368"/>
      <c r="BF89" s="368"/>
      <c r="BG89" s="368"/>
      <c r="BH89" s="368"/>
      <c r="BI89" s="368"/>
      <c r="BJ89" s="368"/>
    </row>
    <row r="90" spans="3:62"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row>
    <row r="91" spans="3:62"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c r="BB91" s="368"/>
      <c r="BC91" s="368"/>
      <c r="BD91" s="368"/>
      <c r="BE91" s="368"/>
      <c r="BF91" s="368"/>
      <c r="BG91" s="368"/>
      <c r="BH91" s="368"/>
      <c r="BI91" s="368"/>
      <c r="BJ91" s="368"/>
    </row>
    <row r="92" spans="3:62"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c r="AO92" s="369"/>
      <c r="AP92" s="369"/>
      <c r="AQ92" s="369"/>
      <c r="AR92" s="369"/>
      <c r="AS92" s="369"/>
      <c r="AT92" s="369"/>
      <c r="AU92" s="369"/>
      <c r="AV92" s="369"/>
      <c r="AW92" s="369"/>
      <c r="AX92" s="369"/>
      <c r="AY92" s="369"/>
      <c r="AZ92" s="369"/>
      <c r="BA92" s="369"/>
      <c r="BB92" s="369"/>
      <c r="BC92" s="369"/>
      <c r="BD92" s="369"/>
      <c r="BE92" s="369"/>
      <c r="BF92" s="369"/>
      <c r="BG92" s="369"/>
      <c r="BH92" s="369"/>
      <c r="BI92" s="369"/>
      <c r="BJ92" s="369"/>
    </row>
    <row r="93" spans="3:62"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row>
    <row r="94" spans="3:62"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row>
    <row r="95" spans="3:62"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row>
    <row r="96" spans="3:62"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8"/>
      <c r="BH96" s="368"/>
      <c r="BI96" s="368"/>
      <c r="BJ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4.4">
      <c r="C108" s="172"/>
      <c r="D108" s="172"/>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174"/>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5:40" s="165" customFormat="1" ht="15">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5:40" s="165" customFormat="1" ht="15">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5:40" s="165" customFormat="1" ht="15">
      <c r="E227" s="171"/>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row>
    <row r="228" spans="5:40" s="165" customFormat="1" ht="15">
      <c r="E228" s="171"/>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row>
    <row r="229" spans="5:40" s="165" customFormat="1" ht="15">
      <c r="E229" s="171"/>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row>
    <row r="230" spans="5:40" s="165" customFormat="1" ht="15">
      <c r="E230" s="171"/>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row>
    <row r="231" spans="5:40" s="165" customFormat="1" ht="15">
      <c r="E231" s="171"/>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row>
    <row r="232" spans="5:40" s="165" customFormat="1" ht="15">
      <c r="E232" s="171"/>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row>
    <row r="233" spans="5:40" s="165" customFormat="1" ht="15">
      <c r="E233" s="171"/>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row>
    <row r="234" spans="5:40" s="165" customFormat="1" ht="15">
      <c r="E234" s="171"/>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row>
    <row r="235" spans="5:40" s="165" customFormat="1" ht="15">
      <c r="E235" s="171"/>
      <c r="F235" s="368"/>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row>
    <row r="236" spans="5:40" s="165" customFormat="1" ht="15">
      <c r="E236" s="171"/>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row>
    <row r="237" spans="5:40" s="165" customFormat="1" ht="15">
      <c r="E237" s="171"/>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row>
    <row r="238" spans="5:40" s="165" customFormat="1" ht="15">
      <c r="E238" s="171"/>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row>
    <row r="239" spans="5:40" s="165" customFormat="1" ht="15">
      <c r="E239" s="171"/>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row>
    <row r="240" spans="5:40" s="165" customFormat="1" ht="15">
      <c r="E240" s="171"/>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row>
    <row r="241" spans="5:40" s="165" customFormat="1" ht="15">
      <c r="E241" s="171"/>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row>
    <row r="242" spans="5:40" s="165" customFormat="1" ht="15">
      <c r="E242" s="171"/>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row>
    <row r="243" spans="5:40" s="165" customFormat="1" ht="15">
      <c r="E243" s="171"/>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row>
    <row r="244" spans="5:40" s="165" customFormat="1" ht="15">
      <c r="E244" s="171"/>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row>
    <row r="245" spans="5:40" s="165" customFormat="1" ht="15">
      <c r="E245" s="171"/>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row>
    <row r="246" spans="5:40" s="165" customFormat="1" ht="15">
      <c r="E246" s="171"/>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row>
    <row r="247" spans="5:40" s="165" customFormat="1" ht="15">
      <c r="E247" s="171"/>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row>
    <row r="248" spans="5:40" s="165" customFormat="1" ht="15">
      <c r="E248" s="171"/>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row>
    <row r="249" spans="5:40" s="165" customFormat="1" ht="15">
      <c r="E249" s="171"/>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row>
    <row r="250" spans="5:40" s="165" customFormat="1" ht="15">
      <c r="E250" s="171"/>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row>
    <row r="251" spans="5:40" s="165" customFormat="1" ht="15">
      <c r="E251" s="171"/>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row>
    <row r="252" spans="5:40" s="165" customFormat="1" ht="15">
      <c r="E252" s="171"/>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row>
    <row r="253" spans="5:40" s="165" customFormat="1" ht="15">
      <c r="E253" s="171"/>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row>
    <row r="254" spans="5:40" s="165" customFormat="1" ht="15">
      <c r="E254" s="171"/>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row>
    <row r="255" spans="5:40" s="165" customFormat="1" ht="15">
      <c r="E255" s="171"/>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row>
    <row r="256" spans="5:40" s="165" customFormat="1" ht="15">
      <c r="E256" s="171"/>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row>
    <row r="257" spans="3:40" s="165" customFormat="1" ht="15">
      <c r="C257" s="368"/>
      <c r="D257" s="368"/>
      <c r="E257" s="171"/>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row>
    <row r="258" spans="3:40" s="165" customFormat="1" ht="15">
      <c r="C258" s="368"/>
      <c r="D258" s="368"/>
      <c r="E258" s="171"/>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row>
    <row r="259" spans="3:40" s="165" customFormat="1" ht="15">
      <c r="C259" s="368"/>
      <c r="D259" s="368"/>
      <c r="E259" s="171"/>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row>
    <row r="260" spans="3:40" s="165" customFormat="1" ht="15">
      <c r="C260" s="368"/>
      <c r="D260" s="368"/>
      <c r="E260" s="171"/>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O/niLQc1yiD+VVcDgulOyPv2BM46m87tOjE4jqSk5x52TMshoIglUUIko7zLdx8Vn6KDfgCsDBOZ4Pan1UCc+g==" saltValue="fL3H1z5ulrEf2TER07/niQ=="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P4:P34">
    <cfRule type="cellIs" priority="284" dxfId="13" operator="lessThan">
      <formula>$P$40</formula>
    </cfRule>
  </conditionalFormatting>
  <conditionalFormatting sqref="V4:V34">
    <cfRule type="cellIs" priority="286" dxfId="13" operator="lessThan">
      <formula>$V$40</formula>
    </cfRule>
  </conditionalFormatting>
  <conditionalFormatting sqref="L4:L14 L16:L34">
    <cfRule type="cellIs" priority="283" dxfId="30" operator="greaterThan">
      <formula>0</formula>
    </cfRule>
  </conditionalFormatting>
  <conditionalFormatting sqref="Z4:Z34">
    <cfRule type="cellIs" priority="277" dxfId="93" operator="greaterThan">
      <formula>$Z$39</formula>
    </cfRule>
    <cfRule type="cellIs" priority="287" dxfId="5" operator="lessThan">
      <formula>$Z$40</formula>
    </cfRule>
  </conditionalFormatting>
  <conditionalFormatting sqref="AF4:AF34">
    <cfRule type="cellIs" priority="273" dxfId="5" operator="greaterThan">
      <formula>$AF$39</formula>
    </cfRule>
  </conditionalFormatting>
  <conditionalFormatting sqref="AB4:AB34">
    <cfRule type="cellIs" priority="272" dxfId="13" operator="greaterThan">
      <formula>$AB$39</formula>
    </cfRule>
  </conditionalFormatting>
  <conditionalFormatting sqref="Z5 Z7 Z9 Z11 Z13 Z15 Z17 Z19 Z21 Z23 Z25 Z27 Z29 Z31 Z33">
    <cfRule type="containsBlanks" priority="276" dxfId="78">
      <formula>LEN(TRIM(Z5))=0</formula>
    </cfRule>
  </conditionalFormatting>
  <conditionalFormatting sqref="Z4 Z6 Z8 Z10 Z12 Z14 Z16 Z18 Z20 Z22 Z24 Z26 Z28 Z30 Z32 Z34">
    <cfRule type="containsBlanks" priority="271" dxfId="88">
      <formula>LEN(TRIM(Z4))=0</formula>
    </cfRule>
  </conditionalFormatting>
  <conditionalFormatting sqref="Y38">
    <cfRule type="cellIs" priority="270" dxfId="3" operator="lessThan">
      <formula>$Y$40</formula>
    </cfRule>
  </conditionalFormatting>
  <conditionalFormatting sqref="L35">
    <cfRule type="cellIs" priority="269" dxfId="3" operator="greaterThan">
      <formula>0</formula>
    </cfRule>
  </conditionalFormatting>
  <conditionalFormatting sqref="Z37">
    <cfRule type="cellIs" priority="266" dxfId="85" operator="greaterThan">
      <formula>$Z$39</formula>
    </cfRule>
  </conditionalFormatting>
  <conditionalFormatting sqref="Z38">
    <cfRule type="cellIs" priority="265" dxfId="3" operator="lessThan">
      <formula>$Z$40</formula>
    </cfRule>
  </conditionalFormatting>
  <conditionalFormatting sqref="AB37">
    <cfRule type="cellIs" priority="264" dxfId="3" operator="greaterThan">
      <formula>$AB$39</formula>
    </cfRule>
  </conditionalFormatting>
  <conditionalFormatting sqref="AF37">
    <cfRule type="cellIs" priority="263" dxfId="3" operator="greaterThan">
      <formula>$AF$39</formula>
    </cfRule>
  </conditionalFormatting>
  <conditionalFormatting sqref="Y36">
    <cfRule type="cellIs" priority="261" dxfId="9" operator="lessThan">
      <formula>$Y$41</formula>
    </cfRule>
  </conditionalFormatting>
  <conditionalFormatting sqref="Y4:Y34">
    <cfRule type="cellIs" priority="260" dxfId="13" operator="lessThan">
      <formula>$Y$40</formula>
    </cfRule>
  </conditionalFormatting>
  <conditionalFormatting sqref="Y4 Y6 Y8 Y10 Y12 Y14 Y16 Y18 Y20 Y22 Y24 Y26 Y28 Y30 Y32 Y34">
    <cfRule type="containsBlanks" priority="259" dxfId="79">
      <formula>LEN(TRIM(Y4))=0</formula>
    </cfRule>
  </conditionalFormatting>
  <conditionalFormatting sqref="Y5 Y7 Y9 Y11 Y13 Y15 Y17 Y19 Y21 Y23 Y25 Y27 Y29 Y31 Y33">
    <cfRule type="containsBlanks" priority="258" dxfId="78">
      <formula>LEN(TRIM(Y5))=0</formula>
    </cfRule>
  </conditionalFormatting>
  <conditionalFormatting sqref="AD4:AD34">
    <cfRule type="cellIs" priority="257" dxfId="5" operator="greaterThan">
      <formula>$AD$39</formula>
    </cfRule>
  </conditionalFormatting>
  <conditionalFormatting sqref="AD36">
    <cfRule type="cellIs" priority="256" dxfId="9" operator="greaterThan">
      <formula>$AD$41</formula>
    </cfRule>
  </conditionalFormatting>
  <conditionalFormatting sqref="AD37">
    <cfRule type="cellIs" priority="255" dxfId="3" operator="greaterThan">
      <formula>$AD$39</formula>
    </cfRule>
  </conditionalFormatting>
  <conditionalFormatting sqref="O37">
    <cfRule type="cellIs" priority="251" dxfId="4" operator="equal">
      <formula>$O$39+MAX($O$4:$O$34)</formula>
    </cfRule>
    <cfRule type="cellIs" priority="252" dxfId="3" operator="greaterThan">
      <formula>$O$39</formula>
    </cfRule>
  </conditionalFormatting>
  <conditionalFormatting sqref="P37">
    <cfRule type="cellIs" priority="249" dxfId="4" operator="equal">
      <formula>$P$39+MAX($P$4:$P$34)</formula>
    </cfRule>
    <cfRule type="cellIs" priority="250" dxfId="3" operator="greaterThan">
      <formula>$P$39</formula>
    </cfRule>
  </conditionalFormatting>
  <conditionalFormatting sqref="U37">
    <cfRule type="cellIs" priority="241" dxfId="4" operator="equal">
      <formula>$U$39+MAX($U$4:$U$34)</formula>
    </cfRule>
    <cfRule type="cellIs" priority="242" dxfId="3" operator="greaterThan">
      <formula>$U$39</formula>
    </cfRule>
  </conditionalFormatting>
  <conditionalFormatting sqref="V37">
    <cfRule type="cellIs" priority="239" dxfId="4" operator="equal">
      <formula>$V$39+MAX($V$4:$V$34)</formula>
    </cfRule>
    <cfRule type="cellIs" priority="240" dxfId="3" operator="greaterThan">
      <formula>$V$39</formula>
    </cfRule>
  </conditionalFormatting>
  <conditionalFormatting sqref="AH37">
    <cfRule type="cellIs" priority="237" dxfId="4" operator="equal">
      <formula>$AH$39+MAX($AH$4:$AH$34)</formula>
    </cfRule>
    <cfRule type="cellIs" priority="238" dxfId="3" operator="greaterThan">
      <formula>$AH$39</formula>
    </cfRule>
  </conditionalFormatting>
  <conditionalFormatting sqref="AJ37">
    <cfRule type="cellIs" priority="233" dxfId="4" operator="equal">
      <formula>$AJ$39+MAX($AJ$4:$AJ$34)</formula>
    </cfRule>
    <cfRule type="cellIs" priority="234" dxfId="3" operator="greaterThan">
      <formula>$AJ$39</formula>
    </cfRule>
  </conditionalFormatting>
  <conditionalFormatting sqref="AN37">
    <cfRule type="cellIs" priority="229" dxfId="4" operator="equal">
      <formula>$AN$39+MAX($AN$4:$AN$34)</formula>
    </cfRule>
    <cfRule type="cellIs" priority="230" dxfId="3" operator="greaterThan">
      <formula>$AN$39</formula>
    </cfRule>
  </conditionalFormatting>
  <conditionalFormatting sqref="N37">
    <cfRule type="cellIs" priority="223" dxfId="4" operator="equal">
      <formula>$N$39+MAX($N$4:$N$34)</formula>
    </cfRule>
    <cfRule type="cellIs" priority="224" dxfId="3" operator="greaterThan">
      <formula>$N$39</formula>
    </cfRule>
  </conditionalFormatting>
  <conditionalFormatting sqref="T37">
    <cfRule type="cellIs" priority="220" dxfId="4" operator="equal">
      <formula>$T$39+MAX($T$4:$T$34)</formula>
    </cfRule>
    <cfRule type="cellIs" priority="221" dxfId="3" operator="greaterThan">
      <formula>$T$39</formula>
    </cfRule>
  </conditionalFormatting>
  <conditionalFormatting sqref="AG37">
    <cfRule type="cellIs" priority="218" dxfId="4" operator="equal">
      <formula>$AG$39+MAX($AG$4:$AG$34)</formula>
    </cfRule>
    <cfRule type="cellIs" priority="219" dxfId="3" operator="greaterThan">
      <formula>$AG$39</formula>
    </cfRule>
  </conditionalFormatting>
  <conditionalFormatting sqref="AM37">
    <cfRule type="cellIs" priority="216" dxfId="4" operator="equal">
      <formula>$AM$39+MAX($AM$4:$AM$34)</formula>
    </cfRule>
    <cfRule type="cellIs" priority="217" dxfId="3" operator="greaterThan">
      <formula>$AM$39</formula>
    </cfRule>
  </conditionalFormatting>
  <conditionalFormatting sqref="N4:N34">
    <cfRule type="cellIs" priority="214" dxfId="13" operator="greaterThan">
      <formula>$N$39</formula>
    </cfRule>
  </conditionalFormatting>
  <conditionalFormatting sqref="T4:T34">
    <cfRule type="cellIs" priority="212" dxfId="13" operator="greaterThan">
      <formula>$T$39</formula>
    </cfRule>
  </conditionalFormatting>
  <conditionalFormatting sqref="AG4:AG34">
    <cfRule type="cellIs" priority="211" dxfId="13" operator="greaterThan">
      <formula>$AG$39</formula>
    </cfRule>
  </conditionalFormatting>
  <conditionalFormatting sqref="AM4:AM34">
    <cfRule type="cellIs" priority="210" dxfId="13" operator="greaterThan">
      <formula>$AM$39</formula>
    </cfRule>
  </conditionalFormatting>
  <conditionalFormatting sqref="O36">
    <cfRule type="cellIs" priority="206" dxfId="4" operator="equal">
      <formula>$O$41+AVERAGE($O$4:$O$34)</formula>
    </cfRule>
    <cfRule type="cellIs" priority="207" dxfId="9" operator="greaterThan">
      <formula>$O$41</formula>
    </cfRule>
  </conditionalFormatting>
  <conditionalFormatting sqref="U36">
    <cfRule type="cellIs" priority="202" dxfId="4" operator="equal">
      <formula>$U$41+AVERAGE($U$4:$U$34)</formula>
    </cfRule>
    <cfRule type="cellIs" priority="203" dxfId="9" operator="greaterThan">
      <formula>$U$41</formula>
    </cfRule>
  </conditionalFormatting>
  <conditionalFormatting sqref="AH36">
    <cfRule type="cellIs" priority="200" dxfId="4" operator="equal">
      <formula>$AH$41+AVERAGE($AH$4:$AH$34)</formula>
    </cfRule>
    <cfRule type="cellIs" priority="201" dxfId="9" operator="greaterThan">
      <formula>$AH$41</formula>
    </cfRule>
  </conditionalFormatting>
  <conditionalFormatting sqref="AJ36">
    <cfRule type="cellIs" priority="198" dxfId="4" operator="equal">
      <formula>$AJ$41+AVERAGE($AJ$4:$AJ$34)</formula>
    </cfRule>
    <cfRule type="cellIs" priority="199" dxfId="9" operator="greaterThan">
      <formula>$AJ$41</formula>
    </cfRule>
  </conditionalFormatting>
  <conditionalFormatting sqref="AN36">
    <cfRule type="cellIs" priority="196" dxfId="4" operator="equal">
      <formula>$AN$41+AVERAGE($AN$4:$AN$34)</formula>
    </cfRule>
    <cfRule type="cellIs" priority="197" dxfId="9" operator="greaterThan">
      <formula>$AN$41</formula>
    </cfRule>
  </conditionalFormatting>
  <conditionalFormatting sqref="N36">
    <cfRule type="cellIs" priority="193" dxfId="4" operator="equal">
      <formula>$N$41+AVERAGE($N$4:$N$34)</formula>
    </cfRule>
    <cfRule type="cellIs" priority="194" dxfId="9" operator="greaterThan">
      <formula>$N$41</formula>
    </cfRule>
  </conditionalFormatting>
  <conditionalFormatting sqref="T36">
    <cfRule type="cellIs" priority="189" dxfId="4" operator="equal">
      <formula>$T$41+AVERAGE($T$4:$T$34)</formula>
    </cfRule>
    <cfRule type="cellIs" priority="190" dxfId="9" operator="greaterThan">
      <formula>$T$41</formula>
    </cfRule>
  </conditionalFormatting>
  <conditionalFormatting sqref="AG36">
    <cfRule type="cellIs" priority="187" dxfId="4" operator="equal">
      <formula>$AG$41+AVERAGE($AG$4:$AG$34)</formula>
    </cfRule>
    <cfRule type="cellIs" priority="188" dxfId="9" operator="greaterThan">
      <formula>$AG$41</formula>
    </cfRule>
  </conditionalFormatting>
  <conditionalFormatting sqref="AM36">
    <cfRule type="cellIs" priority="185" dxfId="4" operator="equal">
      <formula>$AM$41+AVERAGE($AM$4:$AM$34)</formula>
    </cfRule>
    <cfRule type="cellIs" priority="186" dxfId="9" operator="greaterThan">
      <formula>$AM$41</formula>
    </cfRule>
  </conditionalFormatting>
  <conditionalFormatting sqref="L15">
    <cfRule type="cellIs" priority="184" dxfId="30" operator="greaterThan">
      <formula>0</formula>
    </cfRule>
  </conditionalFormatting>
  <conditionalFormatting sqref="O4:O34">
    <cfRule type="cellIs" priority="179" dxfId="13" operator="between">
      <formula>$O$39</formula>
      <formula>9999</formula>
    </cfRule>
  </conditionalFormatting>
  <conditionalFormatting sqref="U4:U34">
    <cfRule type="cellIs" priority="177" dxfId="13" operator="between">
      <formula>$U$39</formula>
      <formula>9999</formula>
    </cfRule>
  </conditionalFormatting>
  <conditionalFormatting sqref="AH4:AH34">
    <cfRule type="cellIs" priority="176" dxfId="13" operator="between">
      <formula>$AH$39</formula>
      <formula>9999</formula>
    </cfRule>
  </conditionalFormatting>
  <conditionalFormatting sqref="AJ4:AJ34">
    <cfRule type="cellIs" priority="175" dxfId="13" operator="between">
      <formula>$AJ$39</formula>
      <formula>9999</formula>
    </cfRule>
  </conditionalFormatting>
  <conditionalFormatting sqref="AN4:AN34">
    <cfRule type="cellIs" priority="174" dxfId="13" operator="between">
      <formula>$AN$39</formula>
      <formula>9999</formula>
    </cfRule>
  </conditionalFormatting>
  <conditionalFormatting sqref="P38">
    <cfRule type="cellIs" priority="170" dxfId="4" operator="equal">
      <formula>$P$40+MIN($P$4:$P$34)</formula>
    </cfRule>
    <cfRule type="cellIs" priority="171" dxfId="3" operator="lessThan">
      <formula>$P$40</formula>
    </cfRule>
  </conditionalFormatting>
  <conditionalFormatting sqref="V38">
    <cfRule type="cellIs" priority="166" dxfId="4" operator="equal">
      <formula>$V$40+MIN($V$4:$V$34)</formula>
    </cfRule>
    <cfRule type="cellIs" priority="167" dxfId="3" operator="lessThan">
      <formula>$V$40</formula>
    </cfRule>
  </conditionalFormatting>
  <conditionalFormatting sqref="P36">
    <cfRule type="cellIs" priority="156" dxfId="4" operator="equal">
      <formula>$P$41+AVERAGE($P$4:$P$34)</formula>
    </cfRule>
    <cfRule type="cellIs" priority="157" dxfId="9" operator="lessThan">
      <formula>$P$41</formula>
    </cfRule>
  </conditionalFormatting>
  <conditionalFormatting sqref="V36">
    <cfRule type="cellIs" priority="152" dxfId="4" operator="equal">
      <formula>$V$41+AVERAGE($V$4:$V$34)</formula>
    </cfRule>
    <cfRule type="cellIs" priority="153" dxfId="9" operator="lessThan">
      <formula>$V$41</formula>
    </cfRule>
  </conditionalFormatting>
  <conditionalFormatting sqref="AK4:AK34">
    <cfRule type="cellIs" priority="143" dxfId="13" operator="greaterThan">
      <formula>$AK$39</formula>
    </cfRule>
  </conditionalFormatting>
  <conditionalFormatting sqref="AK36">
    <cfRule type="cellIs" priority="141" dxfId="4" operator="equal">
      <formula>$AK$41+AVERAGE($AK$4:$AK$34)</formula>
    </cfRule>
    <cfRule type="cellIs" priority="142" dxfId="9" operator="greaterThan">
      <formula>$AK$41</formula>
    </cfRule>
  </conditionalFormatting>
  <conditionalFormatting sqref="AL4:AL34">
    <cfRule type="cellIs" priority="140" dxfId="13" operator="between">
      <formula>$AL$39</formula>
      <formula>9999</formula>
    </cfRule>
  </conditionalFormatting>
  <conditionalFormatting sqref="AL37">
    <cfRule type="cellIs" priority="144" dxfId="4" operator="equal">
      <formula>$AL$39+MAX($AL$4:$AL$34)</formula>
    </cfRule>
    <cfRule type="cellIs" priority="145" dxfId="3" operator="greaterThan">
      <formula>$AL$39</formula>
    </cfRule>
  </conditionalFormatting>
  <conditionalFormatting sqref="AL36">
    <cfRule type="cellIs" priority="138" dxfId="4" operator="equal">
      <formula>$AL$41+AVERAGE($AL$4:$AL$34)</formula>
    </cfRule>
    <cfRule type="cellIs" priority="139" dxfId="9" operator="greaterThan">
      <formula>$AL$41</formula>
    </cfRule>
  </conditionalFormatting>
  <conditionalFormatting sqref="Q4:Q34">
    <cfRule type="cellIs" priority="35" dxfId="5" operator="greaterThan">
      <formula>$Q$41</formula>
    </cfRule>
  </conditionalFormatting>
  <conditionalFormatting sqref="R4:R34">
    <cfRule type="cellIs" priority="34" dxfId="5" operator="greaterThan">
      <formula>$R$41</formula>
    </cfRule>
  </conditionalFormatting>
  <conditionalFormatting sqref="W4:W34">
    <cfRule type="cellIs" priority="29" dxfId="5" operator="greaterThan">
      <formula>$W$41</formula>
    </cfRule>
  </conditionalFormatting>
  <conditionalFormatting sqref="X4:X34">
    <cfRule type="cellIs" priority="28" dxfId="5" operator="greaterThan">
      <formula>$X$41</formula>
    </cfRule>
  </conditionalFormatting>
  <conditionalFormatting sqref="AK37">
    <cfRule type="cellIs" priority="25" dxfId="4" operator="equal">
      <formula>$AK$39+MAX($AK$4:$AK$34)</formula>
    </cfRule>
    <cfRule type="cellIs" priority="26" dxfId="3" operator="greaterThan">
      <formula>$AK$39</formula>
    </cfRule>
  </conditionalFormatting>
  <conditionalFormatting sqref="AF36">
    <cfRule type="cellIs" priority="1" dxfId="2" operator="greaterThan">
      <formula>$AF$41</formula>
    </cfRule>
  </conditionalFormatting>
  <dataValidations count="5">
    <dataValidation type="decimal" allowBlank="1" showInputMessage="1" showErrorMessage="1" errorTitle="Numbers Only" error="Enter Numbers Only" sqref="AD4:AD38 AB4:AB38 N39:P41 AG39:AH41 AM39:AN41 T39:V41 Y40:Y41 AL41 AJ39:AK41 AD41 Z40 I4:L41 M4:Z38 AF4:AM38">
      <formula1>0</formula1>
      <formula2>99999999</formula2>
    </dataValidation>
    <dataValidation type="decimal" allowBlank="1" showInputMessage="1" showErrorMessage="1" errorTitle="Numbers Only" error="Enter Nubers Only" sqref="AI39:AI40">
      <formula1>0</formula1>
      <formula2>99999999</formula2>
    </dataValidation>
    <dataValidation type="decimal" allowBlank="1" showInputMessage="1" showErrorMessage="1" errorTitle="Numbers Only" sqref="AI41">
      <formula1>0</formula1>
      <formula2>99999999</formula2>
    </dataValidation>
    <dataValidation allowBlank="1" showInputMessage="1" showErrorMessage="1" errorTitle="Numbers Only" error="Enter Numbers Only" sqref="Q39:S41 AD39:AD40 Y39:Z39 AL39:AL40 W39:X41 AE39:AF41 M39:M41 AA39:AC41 Z41"/>
    <dataValidation type="custom" allowBlank="1" showInputMessage="1" showErrorMessage="1" error="Only the less than symbol &quot;&lt;&quot; may be entered in this column." sqref="AA4:AA34 AC4:AC34 AE4:AE34">
      <formula1>AA4:AA12318="&lt;"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BV599"/>
  <sheetViews>
    <sheetView zoomScale="60" zoomScaleNormal="60" zoomScalePageLayoutView="55" workbookViewId="0" topLeftCell="T16">
      <selection activeCell="AO1" sqref="AO1:AZ1048576"/>
    </sheetView>
  </sheetViews>
  <sheetFormatPr defaultColWidth="8.7109375" defaultRowHeight="15"/>
  <cols>
    <col min="1" max="1" width="7.2812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74" width="8.7109375" style="165" customWidth="1"/>
    <col min="75" max="16384" width="8.7109375" style="17" customWidth="1"/>
  </cols>
  <sheetData>
    <row r="1" spans="2:74"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row>
    <row r="2" spans="2:74" s="5" customFormat="1" ht="111" customHeight="1" hidden="1" thickBot="1">
      <c r="B2" s="84"/>
      <c r="C2" s="6"/>
      <c r="D2" s="6"/>
      <c r="E2" s="7"/>
      <c r="F2" s="8"/>
      <c r="G2" s="8"/>
      <c r="H2" s="3" t="s">
        <v>227</v>
      </c>
      <c r="I2" s="313">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row>
    <row r="3" spans="2:74" s="5" customFormat="1" ht="220.5" customHeight="1" hidden="1" thickBot="1">
      <c r="B3" s="85" t="s">
        <v>165</v>
      </c>
      <c r="C3" s="14" t="s">
        <v>236</v>
      </c>
      <c r="D3" s="14" t="s">
        <v>237</v>
      </c>
      <c r="E3" s="30" t="s">
        <v>238</v>
      </c>
      <c r="F3" s="14" t="s">
        <v>239</v>
      </c>
      <c r="G3" s="14" t="s">
        <v>240</v>
      </c>
      <c r="H3" s="316" t="s">
        <v>241</v>
      </c>
      <c r="I3" s="4"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row>
    <row r="4" spans="2:74" ht="21" customHeight="1">
      <c r="B4" s="84"/>
      <c r="C4" s="334" t="str">
        <f>'Permit Limits'!E5</f>
        <v>TN0067865</v>
      </c>
      <c r="D4" s="334" t="str">
        <f>'Permit Limits'!D10</f>
        <v>External Outfall</v>
      </c>
      <c r="E4" s="335" t="str">
        <f>'Permit Limits'!E10</f>
        <v>001</v>
      </c>
      <c r="F4" s="334">
        <f>'Permit Limits'!H5</f>
        <v>2024</v>
      </c>
      <c r="G4" s="18" t="s">
        <v>333</v>
      </c>
      <c r="H4" s="336">
        <v>1</v>
      </c>
      <c r="I4" s="315"/>
      <c r="J4" s="314"/>
      <c r="K4" s="314"/>
      <c r="L4" s="308"/>
      <c r="M4" s="307"/>
      <c r="N4" s="308"/>
      <c r="O4" s="367" t="str">
        <f aca="true" t="shared" si="0" ref="O4:O33">IF(N4&lt;&gt;0,(8.34*K4*N4),"")</f>
        <v/>
      </c>
      <c r="P4" s="367" t="str">
        <f aca="true" t="shared" si="1" ref="P4:P33">IF(M4&lt;&gt;0,(1-N4/M4)*100,"")</f>
        <v/>
      </c>
      <c r="Q4" s="308"/>
      <c r="R4" s="64"/>
      <c r="S4" s="307"/>
      <c r="T4" s="308"/>
      <c r="U4" s="367" t="str">
        <f aca="true" t="shared" si="2" ref="U4:U33">IF(T4&lt;&gt;0,(8.34*K4*T4),"")</f>
        <v/>
      </c>
      <c r="V4" s="367" t="str">
        <f>IF(S4&lt;&gt;0,(1-T4/S4)*100,"")</f>
        <v/>
      </c>
      <c r="W4" s="308"/>
      <c r="X4" s="64"/>
      <c r="Y4" s="64"/>
      <c r="Z4" s="64"/>
      <c r="AA4" s="310"/>
      <c r="AB4" s="309"/>
      <c r="AC4" s="310"/>
      <c r="AD4" s="64"/>
      <c r="AE4" s="310"/>
      <c r="AF4" s="145"/>
      <c r="AG4" s="308"/>
      <c r="AH4" s="367" t="str">
        <f aca="true" t="shared" si="3" ref="AH4:AH33">IF(AG4&lt;&gt;0,(8.34*K4*AG4),"")</f>
        <v/>
      </c>
      <c r="AI4" s="308"/>
      <c r="AJ4" s="311" t="str">
        <f aca="true" t="shared" si="4" ref="AJ4:AJ33">IF(AI4&lt;&gt;0,(8.34*K4*AI4),"")</f>
        <v/>
      </c>
      <c r="AK4" s="308"/>
      <c r="AL4" s="367" t="str">
        <f aca="true" t="shared" si="5" ref="AL4:AL33">IF(AK4&lt;&gt;0,(8.34*K4*AK4),"")</f>
        <v/>
      </c>
      <c r="AM4" s="308"/>
      <c r="AN4" s="367" t="str">
        <f aca="true" t="shared" si="6" ref="AN4:AN33">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row>
    <row r="5" spans="2:74" ht="21" customHeight="1">
      <c r="B5" s="84"/>
      <c r="C5" s="338" t="str">
        <f>C4</f>
        <v>TN0067865</v>
      </c>
      <c r="D5" s="338" t="str">
        <f>D4</f>
        <v>External Outfall</v>
      </c>
      <c r="E5" s="337" t="str">
        <f>E4</f>
        <v>001</v>
      </c>
      <c r="F5" s="338">
        <f>F4</f>
        <v>2024</v>
      </c>
      <c r="G5" s="338" t="s">
        <v>333</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3"/>
      <c r="AD5" s="109"/>
      <c r="AE5" s="53"/>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row>
    <row r="6" spans="2:74" ht="21" customHeight="1">
      <c r="B6" s="84"/>
      <c r="C6" s="338" t="str">
        <f aca="true" t="shared" si="7" ref="C6:C33">C5</f>
        <v>TN0067865</v>
      </c>
      <c r="D6" s="338" t="str">
        <f aca="true" t="shared" si="8" ref="D6:D33">D5</f>
        <v>External Outfall</v>
      </c>
      <c r="E6" s="337" t="str">
        <f aca="true" t="shared" si="9" ref="E6:E33">E5</f>
        <v>001</v>
      </c>
      <c r="F6" s="338">
        <f aca="true" t="shared" si="10" ref="F6:F33">F5</f>
        <v>2024</v>
      </c>
      <c r="G6" s="338" t="s">
        <v>333</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5"/>
      <c r="AD6" s="110"/>
      <c r="AE6" s="55"/>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row>
    <row r="7" spans="2:74" ht="21" customHeight="1">
      <c r="B7" s="84"/>
      <c r="C7" s="338" t="str">
        <f t="shared" si="7"/>
        <v>TN0067865</v>
      </c>
      <c r="D7" s="338" t="str">
        <f t="shared" si="8"/>
        <v>External Outfall</v>
      </c>
      <c r="E7" s="337" t="str">
        <f t="shared" si="9"/>
        <v>001</v>
      </c>
      <c r="F7" s="338">
        <f t="shared" si="10"/>
        <v>2024</v>
      </c>
      <c r="G7" s="338" t="s">
        <v>333</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3"/>
      <c r="AD7" s="109"/>
      <c r="AE7" s="53"/>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row>
    <row r="8" spans="2:74" ht="21" customHeight="1">
      <c r="B8" s="84"/>
      <c r="C8" s="338" t="str">
        <f t="shared" si="7"/>
        <v>TN0067865</v>
      </c>
      <c r="D8" s="338" t="str">
        <f t="shared" si="8"/>
        <v>External Outfall</v>
      </c>
      <c r="E8" s="337" t="str">
        <f t="shared" si="9"/>
        <v>001</v>
      </c>
      <c r="F8" s="338">
        <f t="shared" si="10"/>
        <v>2024</v>
      </c>
      <c r="G8" s="338" t="s">
        <v>333</v>
      </c>
      <c r="H8" s="339">
        <v>5</v>
      </c>
      <c r="I8" s="104"/>
      <c r="J8" s="107"/>
      <c r="K8" s="107"/>
      <c r="L8" s="102"/>
      <c r="M8" s="113"/>
      <c r="N8" s="102"/>
      <c r="O8" s="361" t="str">
        <f t="shared" si="0"/>
        <v/>
      </c>
      <c r="P8" s="361" t="str">
        <f t="shared" si="1"/>
        <v/>
      </c>
      <c r="Q8" s="102"/>
      <c r="R8" s="110"/>
      <c r="S8" s="113"/>
      <c r="T8" s="102"/>
      <c r="U8" s="361" t="str">
        <f t="shared" si="2"/>
        <v/>
      </c>
      <c r="V8" s="361" t="str">
        <f t="shared" si="11"/>
        <v/>
      </c>
      <c r="W8" s="102"/>
      <c r="X8" s="110"/>
      <c r="Y8" s="110"/>
      <c r="Z8" s="110"/>
      <c r="AA8" s="55"/>
      <c r="AB8" s="67"/>
      <c r="AC8" s="55"/>
      <c r="AD8" s="110"/>
      <c r="AE8" s="55"/>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row>
    <row r="9" spans="2:74" ht="21" customHeight="1">
      <c r="B9" s="84"/>
      <c r="C9" s="338" t="str">
        <f t="shared" si="7"/>
        <v>TN0067865</v>
      </c>
      <c r="D9" s="338" t="str">
        <f t="shared" si="8"/>
        <v>External Outfall</v>
      </c>
      <c r="E9" s="337" t="str">
        <f t="shared" si="9"/>
        <v>001</v>
      </c>
      <c r="F9" s="338">
        <f t="shared" si="10"/>
        <v>2024</v>
      </c>
      <c r="G9" s="338" t="s">
        <v>333</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3"/>
      <c r="AD9" s="109"/>
      <c r="AE9" s="53"/>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row>
    <row r="10" spans="2:74" ht="21" customHeight="1">
      <c r="B10" s="84"/>
      <c r="C10" s="338" t="str">
        <f t="shared" si="7"/>
        <v>TN0067865</v>
      </c>
      <c r="D10" s="338" t="str">
        <f t="shared" si="8"/>
        <v>External Outfall</v>
      </c>
      <c r="E10" s="337" t="str">
        <f t="shared" si="9"/>
        <v>001</v>
      </c>
      <c r="F10" s="338">
        <f t="shared" si="10"/>
        <v>2024</v>
      </c>
      <c r="G10" s="338" t="s">
        <v>333</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5"/>
      <c r="AD10" s="110"/>
      <c r="AE10" s="55"/>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row>
    <row r="11" spans="2:74" ht="21" customHeight="1">
      <c r="B11" s="84"/>
      <c r="C11" s="338" t="str">
        <f t="shared" si="7"/>
        <v>TN0067865</v>
      </c>
      <c r="D11" s="338" t="str">
        <f t="shared" si="8"/>
        <v>External Outfall</v>
      </c>
      <c r="E11" s="337" t="str">
        <f t="shared" si="9"/>
        <v>001</v>
      </c>
      <c r="F11" s="338">
        <f t="shared" si="10"/>
        <v>2024</v>
      </c>
      <c r="G11" s="338" t="s">
        <v>333</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3"/>
      <c r="AD11" s="109"/>
      <c r="AE11" s="53"/>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row>
    <row r="12" spans="2:74" ht="21" customHeight="1">
      <c r="B12" s="84"/>
      <c r="C12" s="338" t="str">
        <f t="shared" si="7"/>
        <v>TN0067865</v>
      </c>
      <c r="D12" s="338" t="str">
        <f t="shared" si="8"/>
        <v>External Outfall</v>
      </c>
      <c r="E12" s="337" t="str">
        <f t="shared" si="9"/>
        <v>001</v>
      </c>
      <c r="F12" s="338">
        <f t="shared" si="10"/>
        <v>2024</v>
      </c>
      <c r="G12" s="338" t="s">
        <v>333</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102"/>
      <c r="X12" s="110"/>
      <c r="Y12" s="110"/>
      <c r="Z12" s="110"/>
      <c r="AA12" s="55"/>
      <c r="AB12" s="67"/>
      <c r="AC12" s="55"/>
      <c r="AD12" s="110"/>
      <c r="AE12" s="55"/>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row>
    <row r="13" spans="2:74" ht="21" customHeight="1">
      <c r="B13" s="84"/>
      <c r="C13" s="338" t="str">
        <f t="shared" si="7"/>
        <v>TN0067865</v>
      </c>
      <c r="D13" s="338" t="str">
        <f t="shared" si="8"/>
        <v>External Outfall</v>
      </c>
      <c r="E13" s="337" t="str">
        <f t="shared" si="9"/>
        <v>001</v>
      </c>
      <c r="F13" s="338">
        <f t="shared" si="10"/>
        <v>2024</v>
      </c>
      <c r="G13" s="338" t="s">
        <v>333</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3"/>
      <c r="AD13" s="109"/>
      <c r="AE13" s="53"/>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row>
    <row r="14" spans="2:74" ht="21" customHeight="1">
      <c r="B14" s="84"/>
      <c r="C14" s="338" t="str">
        <f t="shared" si="7"/>
        <v>TN0067865</v>
      </c>
      <c r="D14" s="338" t="str">
        <f t="shared" si="8"/>
        <v>External Outfall</v>
      </c>
      <c r="E14" s="337" t="str">
        <f t="shared" si="9"/>
        <v>001</v>
      </c>
      <c r="F14" s="338">
        <f t="shared" si="10"/>
        <v>2024</v>
      </c>
      <c r="G14" s="338" t="s">
        <v>333</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71"/>
      <c r="X14" s="72"/>
      <c r="Y14" s="110"/>
      <c r="Z14" s="110"/>
      <c r="AA14" s="55"/>
      <c r="AB14" s="67"/>
      <c r="AC14" s="55"/>
      <c r="AD14" s="110"/>
      <c r="AE14" s="55"/>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row>
    <row r="15" spans="2:74" ht="21" customHeight="1">
      <c r="B15" s="84"/>
      <c r="C15" s="338" t="str">
        <f t="shared" si="7"/>
        <v>TN0067865</v>
      </c>
      <c r="D15" s="338" t="str">
        <f t="shared" si="8"/>
        <v>External Outfall</v>
      </c>
      <c r="E15" s="337" t="str">
        <f t="shared" si="9"/>
        <v>001</v>
      </c>
      <c r="F15" s="338">
        <f t="shared" si="10"/>
        <v>2024</v>
      </c>
      <c r="G15" s="338" t="s">
        <v>333</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3"/>
      <c r="AD15" s="109"/>
      <c r="AE15" s="53"/>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row>
    <row r="16" spans="2:74" ht="21" customHeight="1">
      <c r="B16" s="84"/>
      <c r="C16" s="338" t="str">
        <f t="shared" si="7"/>
        <v>TN0067865</v>
      </c>
      <c r="D16" s="338" t="str">
        <f t="shared" si="8"/>
        <v>External Outfall</v>
      </c>
      <c r="E16" s="337" t="str">
        <f t="shared" si="9"/>
        <v>001</v>
      </c>
      <c r="F16" s="338">
        <f t="shared" si="10"/>
        <v>2024</v>
      </c>
      <c r="G16" s="338" t="s">
        <v>333</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71"/>
      <c r="X16" s="72"/>
      <c r="Y16" s="72"/>
      <c r="Z16" s="72"/>
      <c r="AA16" s="73"/>
      <c r="AB16" s="31"/>
      <c r="AC16" s="73"/>
      <c r="AD16" s="72"/>
      <c r="AE16" s="73"/>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row>
    <row r="17" spans="2:40" ht="21" customHeight="1">
      <c r="B17" s="84"/>
      <c r="C17" s="338" t="str">
        <f t="shared" si="7"/>
        <v>TN0067865</v>
      </c>
      <c r="D17" s="338" t="str">
        <f t="shared" si="8"/>
        <v>External Outfall</v>
      </c>
      <c r="E17" s="337" t="str">
        <f t="shared" si="9"/>
        <v>001</v>
      </c>
      <c r="F17" s="338">
        <f t="shared" si="10"/>
        <v>2024</v>
      </c>
      <c r="G17" s="338" t="s">
        <v>333</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3"/>
      <c r="AD17" s="109"/>
      <c r="AE17" s="53"/>
      <c r="AF17" s="146"/>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0"/>
        <v>2024</v>
      </c>
      <c r="G18" s="338" t="s">
        <v>333</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5"/>
      <c r="AD18" s="110"/>
      <c r="AE18" s="55"/>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0"/>
        <v>2024</v>
      </c>
      <c r="G19" s="338" t="s">
        <v>333</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3"/>
      <c r="AD19" s="109"/>
      <c r="AE19" s="53"/>
      <c r="AF19" s="146"/>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0"/>
        <v>2024</v>
      </c>
      <c r="G20" s="338" t="s">
        <v>333</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102"/>
      <c r="X20" s="110"/>
      <c r="Y20" s="110"/>
      <c r="Z20" s="110"/>
      <c r="AA20" s="55"/>
      <c r="AB20" s="67"/>
      <c r="AC20" s="55"/>
      <c r="AD20" s="110"/>
      <c r="AE20" s="55"/>
      <c r="AF20" s="147"/>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0"/>
        <v>2024</v>
      </c>
      <c r="G21" s="338" t="s">
        <v>333</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3"/>
      <c r="AD21" s="109"/>
      <c r="AE21" s="53"/>
      <c r="AF21" s="146"/>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0"/>
        <v>2024</v>
      </c>
      <c r="G22" s="338" t="s">
        <v>333</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71"/>
      <c r="X22" s="72"/>
      <c r="Y22" s="110"/>
      <c r="Z22" s="110"/>
      <c r="AA22" s="55"/>
      <c r="AB22" s="67"/>
      <c r="AC22" s="55"/>
      <c r="AD22" s="110"/>
      <c r="AE22" s="55"/>
      <c r="AF22" s="147"/>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0"/>
        <v>2024</v>
      </c>
      <c r="G23" s="338" t="s">
        <v>333</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3"/>
      <c r="AD23" s="109"/>
      <c r="AE23" s="53"/>
      <c r="AF23" s="146"/>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0"/>
        <v>2024</v>
      </c>
      <c r="G24" s="338" t="s">
        <v>333</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71"/>
      <c r="X24" s="72"/>
      <c r="Y24" s="110"/>
      <c r="Z24" s="110"/>
      <c r="AA24" s="55"/>
      <c r="AB24" s="67"/>
      <c r="AC24" s="55"/>
      <c r="AD24" s="110"/>
      <c r="AE24" s="55"/>
      <c r="AF24" s="147"/>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0"/>
        <v>2024</v>
      </c>
      <c r="G25" s="338" t="s">
        <v>333</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3"/>
      <c r="AD25" s="109"/>
      <c r="AE25" s="53"/>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0"/>
        <v>2024</v>
      </c>
      <c r="G26" s="338" t="s">
        <v>333</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102"/>
      <c r="X26" s="110"/>
      <c r="Y26" s="110"/>
      <c r="Z26" s="110"/>
      <c r="AA26" s="55"/>
      <c r="AB26" s="67"/>
      <c r="AC26" s="55"/>
      <c r="AD26" s="110"/>
      <c r="AE26" s="55"/>
      <c r="AF26" s="147"/>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0"/>
        <v>2024</v>
      </c>
      <c r="G27" s="338" t="s">
        <v>333</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3"/>
      <c r="AD27" s="109"/>
      <c r="AE27" s="53"/>
      <c r="AF27" s="146"/>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0"/>
        <v>2024</v>
      </c>
      <c r="G28" s="338" t="s">
        <v>333</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71"/>
      <c r="X28" s="72"/>
      <c r="Y28" s="110"/>
      <c r="Z28" s="110"/>
      <c r="AA28" s="55"/>
      <c r="AB28" s="67"/>
      <c r="AC28" s="55"/>
      <c r="AD28" s="110"/>
      <c r="AE28" s="55"/>
      <c r="AF28" s="147"/>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0"/>
        <v>2024</v>
      </c>
      <c r="G29" s="338" t="s">
        <v>333</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3"/>
      <c r="AD29" s="109"/>
      <c r="AE29" s="53"/>
      <c r="AF29" s="146"/>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0"/>
        <v>2024</v>
      </c>
      <c r="G30" s="338" t="s">
        <v>333</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71"/>
      <c r="X30" s="72"/>
      <c r="Y30" s="110"/>
      <c r="Z30" s="110"/>
      <c r="AA30" s="55"/>
      <c r="AB30" s="67"/>
      <c r="AC30" s="55"/>
      <c r="AD30" s="110"/>
      <c r="AE30" s="55"/>
      <c r="AF30" s="147"/>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0"/>
        <v>2024</v>
      </c>
      <c r="G31" s="338" t="s">
        <v>333</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3"/>
      <c r="AD31" s="109"/>
      <c r="AE31" s="53"/>
      <c r="AF31" s="146"/>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7" t="str">
        <f t="shared" si="9"/>
        <v>001</v>
      </c>
      <c r="F32" s="338">
        <f t="shared" si="10"/>
        <v>2024</v>
      </c>
      <c r="G32" s="338" t="s">
        <v>333</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5"/>
      <c r="AD32" s="110"/>
      <c r="AE32" s="55"/>
      <c r="AF32" s="147"/>
      <c r="AG32" s="102"/>
      <c r="AH32" s="361" t="str">
        <f t="shared" si="3"/>
        <v/>
      </c>
      <c r="AI32" s="102"/>
      <c r="AJ32" s="158" t="str">
        <f t="shared" si="4"/>
        <v/>
      </c>
      <c r="AK32" s="102"/>
      <c r="AL32" s="361" t="str">
        <f t="shared" si="5"/>
        <v/>
      </c>
      <c r="AM32" s="102"/>
      <c r="AN32" s="361" t="str">
        <f t="shared" si="6"/>
        <v/>
      </c>
    </row>
    <row r="33" spans="2:74" ht="21" customHeight="1" thickBot="1">
      <c r="B33" s="84"/>
      <c r="C33" s="341" t="str">
        <f t="shared" si="7"/>
        <v>TN0067865</v>
      </c>
      <c r="D33" s="341" t="str">
        <f t="shared" si="8"/>
        <v>External Outfall</v>
      </c>
      <c r="E33" s="340" t="str">
        <f t="shared" si="9"/>
        <v>001</v>
      </c>
      <c r="F33" s="341">
        <f t="shared" si="10"/>
        <v>2024</v>
      </c>
      <c r="G33" s="341" t="s">
        <v>333</v>
      </c>
      <c r="H33" s="342">
        <v>30</v>
      </c>
      <c r="I33" s="327"/>
      <c r="J33" s="328"/>
      <c r="K33" s="328"/>
      <c r="L33" s="233"/>
      <c r="M33" s="232"/>
      <c r="N33" s="233"/>
      <c r="O33" s="366" t="str">
        <f t="shared" si="0"/>
        <v/>
      </c>
      <c r="P33" s="366" t="str">
        <f t="shared" si="1"/>
        <v/>
      </c>
      <c r="Q33" s="101"/>
      <c r="R33" s="109"/>
      <c r="S33" s="232"/>
      <c r="T33" s="233"/>
      <c r="U33" s="366" t="str">
        <f t="shared" si="2"/>
        <v/>
      </c>
      <c r="V33" s="366" t="str">
        <f t="shared" si="11"/>
        <v/>
      </c>
      <c r="W33" s="233"/>
      <c r="X33" s="329"/>
      <c r="Y33" s="329"/>
      <c r="Z33" s="329"/>
      <c r="AA33" s="330"/>
      <c r="AB33" s="331"/>
      <c r="AC33" s="330"/>
      <c r="AD33" s="329"/>
      <c r="AE33" s="330"/>
      <c r="AF33" s="332"/>
      <c r="AG33" s="233"/>
      <c r="AH33" s="366" t="str">
        <f t="shared" si="3"/>
        <v/>
      </c>
      <c r="AI33" s="233"/>
      <c r="AJ33" s="322" t="str">
        <f t="shared" si="4"/>
        <v/>
      </c>
      <c r="AK33" s="233"/>
      <c r="AL33" s="366" t="str">
        <f t="shared" si="5"/>
        <v/>
      </c>
      <c r="AM33" s="233"/>
      <c r="AN33" s="366"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row>
    <row r="34" spans="2:74" s="5" customFormat="1" ht="21" customHeight="1">
      <c r="B34" s="349"/>
      <c r="C34" s="676" t="s">
        <v>311</v>
      </c>
      <c r="D34" s="677"/>
      <c r="E34" s="677"/>
      <c r="F34" s="19"/>
      <c r="G34" s="20"/>
      <c r="H34" s="115" t="s">
        <v>312</v>
      </c>
      <c r="I34" s="116">
        <f>SUM(I4:I33)</f>
        <v>0</v>
      </c>
      <c r="J34" s="117">
        <f>SUM(J4:J33)</f>
        <v>0</v>
      </c>
      <c r="K34" s="117">
        <f>SUM(K4:K33)</f>
        <v>0</v>
      </c>
      <c r="L34" s="118">
        <f>SUM(L4:L33)</f>
        <v>0</v>
      </c>
      <c r="M34" s="123"/>
      <c r="N34" s="124"/>
      <c r="O34" s="118">
        <f>SUM(O4:O33)</f>
        <v>0</v>
      </c>
      <c r="P34" s="124"/>
      <c r="Q34" s="124"/>
      <c r="R34" s="277"/>
      <c r="S34" s="121"/>
      <c r="T34" s="119"/>
      <c r="U34" s="118">
        <f>SUM(U4:U33)</f>
        <v>0</v>
      </c>
      <c r="V34" s="540"/>
      <c r="W34" s="630"/>
      <c r="X34" s="631"/>
      <c r="Y34" s="120"/>
      <c r="Z34" s="120"/>
      <c r="AA34" s="125"/>
      <c r="AB34" s="126"/>
      <c r="AC34" s="127"/>
      <c r="AD34" s="126"/>
      <c r="AE34" s="127"/>
      <c r="AF34" s="128"/>
      <c r="AG34" s="119"/>
      <c r="AH34" s="118">
        <f>SUM(AH4:AH33)</f>
        <v>0</v>
      </c>
      <c r="AI34" s="119"/>
      <c r="AJ34" s="118">
        <f>SUM(AJ4:AJ33)</f>
        <v>0</v>
      </c>
      <c r="AK34" s="119"/>
      <c r="AL34" s="118">
        <f>SUM(AL4:AL33)</f>
        <v>0</v>
      </c>
      <c r="AM34" s="119"/>
      <c r="AN34" s="118">
        <f>SUM(AN4:AN33)</f>
        <v>0</v>
      </c>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row>
    <row r="35" spans="2:74" s="5" customFormat="1" ht="21" customHeight="1">
      <c r="B35" s="349"/>
      <c r="C35" s="678"/>
      <c r="D35" s="678"/>
      <c r="E35" s="678"/>
      <c r="F35" s="21"/>
      <c r="G35" s="22"/>
      <c r="H35" s="129" t="s">
        <v>313</v>
      </c>
      <c r="I35" s="130"/>
      <c r="J35" s="131" t="e">
        <f>AVERAGE(J4:J33)</f>
        <v>#DIV/0!</v>
      </c>
      <c r="K35" s="131" t="e">
        <f>AVERAGE(K4:K33)</f>
        <v>#DIV/0!</v>
      </c>
      <c r="L35" s="132"/>
      <c r="M35" s="133" t="e">
        <f>AVERAGE(M4:M33)</f>
        <v>#DIV/0!</v>
      </c>
      <c r="N35" s="362" t="e">
        <f>AVERAGE(N4:N33)</f>
        <v>#DIV/0!</v>
      </c>
      <c r="O35" s="362" t="e">
        <f>AVERAGE(O4:O33)</f>
        <v>#DIV/0!</v>
      </c>
      <c r="P35" s="362" t="e">
        <f>(1-N35/M35)*100</f>
        <v>#DIV/0!</v>
      </c>
      <c r="Q35" s="96"/>
      <c r="R35" s="155"/>
      <c r="S35" s="133" t="e">
        <f>AVERAGE(S4:S33)</f>
        <v>#DIV/0!</v>
      </c>
      <c r="T35" s="362" t="e">
        <f>AVERAGE(T4:T33)</f>
        <v>#DIV/0!</v>
      </c>
      <c r="U35" s="362" t="e">
        <f>AVERAGE(U4:U33)</f>
        <v>#DIV/0!</v>
      </c>
      <c r="V35" s="362" t="e">
        <f>(1-T35/S35)*100</f>
        <v>#DIV/0!</v>
      </c>
      <c r="W35" s="96"/>
      <c r="X35" s="155"/>
      <c r="Y35" s="363" t="e">
        <f>AVERAGE(Y4:Y33)</f>
        <v>#DIV/0!</v>
      </c>
      <c r="Z35" s="135"/>
      <c r="AA35" s="132"/>
      <c r="AB35" s="363" t="e">
        <f>AVERAGE(AB4:AB33)</f>
        <v>#DIV/0!</v>
      </c>
      <c r="AC35" s="134"/>
      <c r="AD35" s="363" t="e">
        <f>GEOMEAN(AD4:AD33)</f>
        <v>#NUM!</v>
      </c>
      <c r="AE35" s="134"/>
      <c r="AF35" s="136" t="e">
        <f>AVERAGE(AF4:AF33)</f>
        <v>#DIV/0!</v>
      </c>
      <c r="AG35" s="362" t="e">
        <f>AVERAGE(AG4:AG33)</f>
        <v>#DIV/0!</v>
      </c>
      <c r="AH35" s="362" t="e">
        <f>AVERAGE(AH4:AH33)</f>
        <v>#DIV/0!</v>
      </c>
      <c r="AI35" s="362" t="e">
        <f>AVERAGE(AI4:AI33)</f>
        <v>#DIV/0!</v>
      </c>
      <c r="AJ35" s="362" t="e">
        <f>AVERAGE(AJ4:AJ33)</f>
        <v>#DIV/0!</v>
      </c>
      <c r="AK35" s="362" t="e">
        <f aca="true" t="shared" si="12" ref="AK35:AN35">AVERAGE(AK4:AK33)</f>
        <v>#DIV/0!</v>
      </c>
      <c r="AL35" s="362" t="e">
        <f t="shared" si="12"/>
        <v>#DIV/0!</v>
      </c>
      <c r="AM35" s="362" t="e">
        <f t="shared" si="12"/>
        <v>#DIV/0!</v>
      </c>
      <c r="AN35" s="362" t="e">
        <f t="shared" si="12"/>
        <v>#DIV/0!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row>
    <row r="36" spans="2:74" s="5" customFormat="1" ht="21" customHeight="1">
      <c r="B36" s="349"/>
      <c r="C36" s="678"/>
      <c r="D36" s="678"/>
      <c r="E36" s="678"/>
      <c r="F36" s="21"/>
      <c r="G36" s="22"/>
      <c r="H36" s="129" t="s">
        <v>314</v>
      </c>
      <c r="I36" s="137">
        <f>MAX(I4:I33)</f>
        <v>0</v>
      </c>
      <c r="J36" s="131">
        <f>MAX(J4:J33)</f>
        <v>0</v>
      </c>
      <c r="K36" s="131">
        <f aca="true" t="shared" si="13" ref="K36:Z36">MAX(K4:K33)</f>
        <v>0</v>
      </c>
      <c r="L36" s="362">
        <f t="shared" si="13"/>
        <v>0</v>
      </c>
      <c r="M36" s="133">
        <f t="shared" si="13"/>
        <v>0</v>
      </c>
      <c r="N36" s="362">
        <f t="shared" si="13"/>
        <v>0</v>
      </c>
      <c r="O36" s="362">
        <f t="shared" si="13"/>
        <v>0</v>
      </c>
      <c r="P36" s="362">
        <f t="shared" si="13"/>
        <v>0</v>
      </c>
      <c r="Q36" s="362">
        <f>MAX(Q3:Q33)</f>
        <v>0</v>
      </c>
      <c r="R36" s="363">
        <f>MAX(R3:R33)</f>
        <v>0</v>
      </c>
      <c r="S36" s="133">
        <f t="shared" si="13"/>
        <v>0</v>
      </c>
      <c r="T36" s="362">
        <f t="shared" si="13"/>
        <v>0</v>
      </c>
      <c r="U36" s="362">
        <f t="shared" si="13"/>
        <v>0</v>
      </c>
      <c r="V36" s="362">
        <f t="shared" si="13"/>
        <v>0</v>
      </c>
      <c r="W36" s="362">
        <f t="shared" si="13"/>
        <v>0</v>
      </c>
      <c r="X36" s="363">
        <f t="shared" si="13"/>
        <v>0</v>
      </c>
      <c r="Y36" s="363">
        <f t="shared" si="13"/>
        <v>0</v>
      </c>
      <c r="Z36" s="363">
        <f t="shared" si="13"/>
        <v>0</v>
      </c>
      <c r="AA36" s="132"/>
      <c r="AB36" s="363">
        <f>MAX(AB4:AB33)</f>
        <v>0</v>
      </c>
      <c r="AC36" s="134"/>
      <c r="AD36" s="363">
        <f>MAX(AD4:AD33)</f>
        <v>0</v>
      </c>
      <c r="AE36" s="134"/>
      <c r="AF36" s="136">
        <f aca="true" t="shared" si="14" ref="AF36:AN36">MAX(AF4:AF33)</f>
        <v>0</v>
      </c>
      <c r="AG36" s="362">
        <f t="shared" si="14"/>
        <v>0</v>
      </c>
      <c r="AH36" s="362">
        <f t="shared" si="14"/>
        <v>0</v>
      </c>
      <c r="AI36" s="362">
        <f t="shared" si="14"/>
        <v>0</v>
      </c>
      <c r="AJ36" s="362">
        <f t="shared" si="14"/>
        <v>0</v>
      </c>
      <c r="AK36" s="362">
        <f t="shared" si="14"/>
        <v>0</v>
      </c>
      <c r="AL36" s="362">
        <f t="shared" si="14"/>
        <v>0</v>
      </c>
      <c r="AM36" s="362">
        <f t="shared" si="14"/>
        <v>0</v>
      </c>
      <c r="AN36" s="362">
        <f t="shared" si="14"/>
        <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row>
    <row r="37" spans="2:74" s="5" customFormat="1" ht="21" customHeight="1" thickBot="1">
      <c r="B37" s="349"/>
      <c r="C37" s="678"/>
      <c r="D37" s="678"/>
      <c r="E37" s="678"/>
      <c r="F37" s="21"/>
      <c r="G37" s="22"/>
      <c r="H37" s="138" t="s">
        <v>315</v>
      </c>
      <c r="I37" s="317"/>
      <c r="J37" s="318">
        <f>MIN(J4:J33)</f>
        <v>0</v>
      </c>
      <c r="K37" s="318">
        <f>MIN(K4:K33)</f>
        <v>0</v>
      </c>
      <c r="L37" s="139"/>
      <c r="M37" s="143">
        <f aca="true" t="shared" si="15" ref="M37:Z37">MIN(M4:M33)</f>
        <v>0</v>
      </c>
      <c r="N37" s="140">
        <f t="shared" si="15"/>
        <v>0</v>
      </c>
      <c r="O37" s="140">
        <f t="shared" si="15"/>
        <v>0</v>
      </c>
      <c r="P37" s="542">
        <f t="shared" si="15"/>
        <v>0</v>
      </c>
      <c r="Q37" s="96"/>
      <c r="R37" s="155"/>
      <c r="S37" s="143">
        <f t="shared" si="15"/>
        <v>0</v>
      </c>
      <c r="T37" s="140">
        <f t="shared" si="15"/>
        <v>0</v>
      </c>
      <c r="U37" s="140">
        <f t="shared" si="15"/>
        <v>0</v>
      </c>
      <c r="V37" s="542">
        <f t="shared" si="15"/>
        <v>0</v>
      </c>
      <c r="W37" s="96"/>
      <c r="X37" s="155"/>
      <c r="Y37" s="141">
        <f t="shared" si="15"/>
        <v>0</v>
      </c>
      <c r="Z37" s="141">
        <f t="shared" si="15"/>
        <v>0</v>
      </c>
      <c r="AA37" s="139"/>
      <c r="AB37" s="141">
        <f>MIN(AB4:AB33)</f>
        <v>0</v>
      </c>
      <c r="AC37" s="319"/>
      <c r="AD37" s="141">
        <f>MIN(AD5:AD34)</f>
        <v>0</v>
      </c>
      <c r="AE37" s="319"/>
      <c r="AF37" s="142">
        <f>MIN(AF5:AF34)</f>
        <v>0</v>
      </c>
      <c r="AG37" s="140">
        <f aca="true" t="shared" si="16" ref="AG37:AN37">MIN(AG4:AG33)</f>
        <v>0</v>
      </c>
      <c r="AH37" s="140">
        <f t="shared" si="16"/>
        <v>0</v>
      </c>
      <c r="AI37" s="140">
        <f t="shared" si="16"/>
        <v>0</v>
      </c>
      <c r="AJ37" s="140">
        <f t="shared" si="16"/>
        <v>0</v>
      </c>
      <c r="AK37" s="140">
        <f t="shared" si="16"/>
        <v>0</v>
      </c>
      <c r="AL37" s="140">
        <f t="shared" si="16"/>
        <v>0</v>
      </c>
      <c r="AM37" s="140">
        <f t="shared" si="16"/>
        <v>0</v>
      </c>
      <c r="AN37" s="140">
        <f t="shared" si="16"/>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row>
    <row r="38" spans="2:74" s="5" customFormat="1" ht="21" customHeight="1">
      <c r="B38" s="349"/>
      <c r="C38" s="678"/>
      <c r="D38" s="678"/>
      <c r="E38" s="678"/>
      <c r="F38" s="679" t="s">
        <v>316</v>
      </c>
      <c r="G38" s="680"/>
      <c r="H38" s="681"/>
      <c r="I38" s="320"/>
      <c r="J38" s="88"/>
      <c r="K38" s="89"/>
      <c r="L38" s="90"/>
      <c r="M38" s="91"/>
      <c r="N38" s="280">
        <f>'Permit Limits'!X23</f>
        <v>65</v>
      </c>
      <c r="O38" s="280">
        <f>'Permit Limits'!Y23</f>
        <v>54</v>
      </c>
      <c r="P38" s="353"/>
      <c r="Q38" s="323"/>
      <c r="R38" s="321"/>
      <c r="S38" s="91"/>
      <c r="T38" s="280">
        <f>'Permit Limits'!AJ23</f>
        <v>120</v>
      </c>
      <c r="U38" s="280">
        <f>'Permit Limits'!AK23</f>
        <v>100</v>
      </c>
      <c r="V38" s="353"/>
      <c r="W38" s="323"/>
      <c r="X38" s="321"/>
      <c r="Y38" s="354"/>
      <c r="Z38" s="161">
        <f>'Permit Limits'!AR23</f>
        <v>9</v>
      </c>
      <c r="AA38" s="35"/>
      <c r="AB38" s="161">
        <f>'Permit Limits'!AU23</f>
        <v>1</v>
      </c>
      <c r="AC38" s="91"/>
      <c r="AD38" s="161">
        <f>'Permit Limits'!AW23</f>
        <v>487</v>
      </c>
      <c r="AE38" s="91"/>
      <c r="AF38" s="305">
        <f>'Permit Limits'!AY23</f>
        <v>2</v>
      </c>
      <c r="AG38" s="280">
        <f>'Permit Limits'!BB23</f>
        <v>0</v>
      </c>
      <c r="AH38" s="280">
        <f>'Permit Limits'!BC23</f>
        <v>0</v>
      </c>
      <c r="AI38" s="151"/>
      <c r="AJ38" s="280">
        <f>'Permit Limits'!BH23</f>
        <v>0</v>
      </c>
      <c r="AK38" s="280">
        <f>'Permit Limits'!BL23</f>
        <v>9999</v>
      </c>
      <c r="AL38" s="280">
        <f>'Permit Limits'!BM23</f>
        <v>9999</v>
      </c>
      <c r="AM38" s="280">
        <f>'Permit Limits'!BQ23</f>
        <v>9999</v>
      </c>
      <c r="AN38" s="280">
        <f>'Permit Limits'!BR23</f>
        <v>9999</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row>
    <row r="39" spans="2:74" s="5" customFormat="1" ht="21" customHeight="1" thickBot="1">
      <c r="B39" s="349"/>
      <c r="C39" s="678"/>
      <c r="D39" s="678"/>
      <c r="E39" s="678"/>
      <c r="F39" s="682" t="s">
        <v>317</v>
      </c>
      <c r="G39" s="683"/>
      <c r="H39" s="684"/>
      <c r="I39" s="325"/>
      <c r="J39" s="93"/>
      <c r="K39" s="94"/>
      <c r="L39" s="95"/>
      <c r="M39" s="97"/>
      <c r="N39" s="37"/>
      <c r="O39" s="37"/>
      <c r="P39" s="517">
        <f>'Permit Limits'!Z24</f>
        <v>65</v>
      </c>
      <c r="Q39" s="96"/>
      <c r="R39" s="155"/>
      <c r="S39" s="97"/>
      <c r="T39" s="37"/>
      <c r="U39" s="37"/>
      <c r="V39" s="517">
        <f>'Permit Limits'!AL24</f>
        <v>0</v>
      </c>
      <c r="W39" s="96"/>
      <c r="X39" s="155"/>
      <c r="Y39" s="278">
        <f>'Permit Limits'!AP24</f>
        <v>1</v>
      </c>
      <c r="Z39" s="278">
        <f>'Permit Limits'!AR24</f>
        <v>6</v>
      </c>
      <c r="AA39" s="37"/>
      <c r="AB39" s="159"/>
      <c r="AC39" s="97"/>
      <c r="AD39" s="159"/>
      <c r="AE39" s="97"/>
      <c r="AF39" s="160"/>
      <c r="AG39" s="37"/>
      <c r="AH39" s="37"/>
      <c r="AI39" s="152"/>
      <c r="AJ39" s="37"/>
      <c r="AK39" s="37"/>
      <c r="AL39" s="37"/>
      <c r="AM39" s="37"/>
      <c r="AN39" s="37"/>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row>
    <row r="40" spans="2:74" s="5" customFormat="1" ht="21" customHeight="1" thickBot="1">
      <c r="B40" s="349"/>
      <c r="C40" s="678"/>
      <c r="D40" s="678"/>
      <c r="E40" s="678"/>
      <c r="F40" s="685" t="s">
        <v>318</v>
      </c>
      <c r="G40" s="686"/>
      <c r="H40" s="687"/>
      <c r="I40" s="326"/>
      <c r="J40" s="38"/>
      <c r="K40" s="38"/>
      <c r="L40" s="87"/>
      <c r="M40" s="99"/>
      <c r="N40" s="376">
        <f>'Permit Limits'!X25</f>
        <v>45</v>
      </c>
      <c r="O40" s="376">
        <f>'Permit Limits'!Y25</f>
        <v>38</v>
      </c>
      <c r="P40" s="376">
        <f>'Permit Limits'!Z25</f>
        <v>0</v>
      </c>
      <c r="Q40" s="376">
        <f>'Permit Limits'!AA25</f>
        <v>50</v>
      </c>
      <c r="R40" s="279">
        <f>'Permit Limits'!AB25</f>
        <v>42</v>
      </c>
      <c r="S40" s="99"/>
      <c r="T40" s="376">
        <f>'Permit Limits'!AJ25</f>
        <v>100</v>
      </c>
      <c r="U40" s="376">
        <f>'Permit Limits'!AK25</f>
        <v>83</v>
      </c>
      <c r="V40" s="376">
        <f>'Permit Limits'!AL25</f>
        <v>0</v>
      </c>
      <c r="W40" s="376">
        <f>'Permit Limits'!AM25</f>
        <v>110</v>
      </c>
      <c r="X40" s="279">
        <f>'Permit Limits'!AN25</f>
        <v>92</v>
      </c>
      <c r="Y40" s="279">
        <f>'Permit Limits'!AP25</f>
        <v>0</v>
      </c>
      <c r="Z40" s="75"/>
      <c r="AA40" s="87"/>
      <c r="AB40" s="75"/>
      <c r="AC40" s="99"/>
      <c r="AD40" s="279">
        <f>'Permit Limits'!AW25</f>
        <v>126</v>
      </c>
      <c r="AE40" s="99"/>
      <c r="AF40" s="305">
        <f>'Permit Limits'!AY25</f>
        <v>0</v>
      </c>
      <c r="AG40" s="376">
        <f>'Permit Limits'!BB25</f>
        <v>0</v>
      </c>
      <c r="AH40" s="376">
        <f>'Permit Limits'!BC25</f>
        <v>0</v>
      </c>
      <c r="AI40" s="153"/>
      <c r="AJ40" s="376">
        <f>'Permit Limits'!BH25</f>
        <v>0</v>
      </c>
      <c r="AK40" s="376">
        <f>'Permit Limits'!BL25</f>
        <v>9999</v>
      </c>
      <c r="AL40" s="376">
        <f>'Permit Limits'!BM25</f>
        <v>9999</v>
      </c>
      <c r="AM40" s="376">
        <f>'Permit Limits'!BQ25</f>
        <v>9999</v>
      </c>
      <c r="AN40" s="376">
        <f>'Permit Limits'!BR25</f>
        <v>9999</v>
      </c>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row>
    <row r="41" spans="2:74" s="5" customFormat="1" ht="21" customHeight="1">
      <c r="B41" s="349"/>
      <c r="C41" s="678"/>
      <c r="D41" s="678"/>
      <c r="E41" s="678"/>
      <c r="F41" s="69"/>
      <c r="G41" s="69" t="s">
        <v>319</v>
      </c>
      <c r="I41" s="62"/>
      <c r="J41" s="78"/>
      <c r="K41" s="78"/>
      <c r="L41" s="78"/>
      <c r="M41" s="62"/>
      <c r="N41" s="62"/>
      <c r="O41" s="62"/>
      <c r="P41" s="62"/>
      <c r="Q41" s="62"/>
      <c r="R41" s="62"/>
      <c r="S41" s="357"/>
      <c r="T41" s="357"/>
      <c r="U41" s="357"/>
      <c r="V41" s="355"/>
      <c r="W41" s="355"/>
      <c r="X41" s="355"/>
      <c r="Y41" s="355"/>
      <c r="Z41" s="355"/>
      <c r="AA41" s="355"/>
      <c r="AB41" s="355"/>
      <c r="AC41" s="355"/>
      <c r="AD41" s="355"/>
      <c r="AE41" s="355"/>
      <c r="AF41" s="355"/>
      <c r="AG41" s="355"/>
      <c r="AH41" s="355"/>
      <c r="AI41" s="23"/>
      <c r="AJ41" s="23"/>
      <c r="AK41" s="23"/>
      <c r="AL41" s="23"/>
      <c r="AM41" s="23"/>
      <c r="AN41" s="23"/>
      <c r="AO41" s="166"/>
      <c r="AP41" s="166"/>
      <c r="AQ41" s="166"/>
      <c r="AR41" s="166"/>
      <c r="AS41" s="166"/>
      <c r="AT41" s="166"/>
      <c r="AU41" s="166"/>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row>
    <row r="42" spans="2:74" s="5" customFormat="1" ht="62.25" customHeight="1">
      <c r="B42" s="349"/>
      <c r="C42" s="678"/>
      <c r="D42" s="678"/>
      <c r="E42" s="678"/>
      <c r="F42" s="24"/>
      <c r="G42" s="24" t="s">
        <v>320</v>
      </c>
      <c r="I42" s="355"/>
      <c r="J42" s="355"/>
      <c r="K42" s="355"/>
      <c r="M42" s="355"/>
      <c r="N42" s="355"/>
      <c r="O42" s="355"/>
      <c r="P42" s="355"/>
      <c r="Q42" s="355"/>
      <c r="R42" s="355"/>
      <c r="S42" s="355"/>
      <c r="T42" s="349"/>
      <c r="U42" s="349"/>
      <c r="V42" s="23"/>
      <c r="W42" s="23"/>
      <c r="X42" s="23"/>
      <c r="Y42" s="23"/>
      <c r="Z42" s="23"/>
      <c r="AA42" s="24"/>
      <c r="AB42" s="23"/>
      <c r="AC42" s="23"/>
      <c r="AD42" s="23"/>
      <c r="AE42" s="23"/>
      <c r="AF42" s="23"/>
      <c r="AG42" s="25"/>
      <c r="AH42" s="25"/>
      <c r="AI42" s="25"/>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row>
    <row r="43" spans="2:74" ht="32.25" customHeight="1">
      <c r="B43" s="349"/>
      <c r="C43" s="674"/>
      <c r="D43" s="674"/>
      <c r="E43" s="674"/>
      <c r="F43" s="80"/>
      <c r="G43" s="80"/>
      <c r="H43" s="81"/>
      <c r="I43" s="672" t="str">
        <f>Jan!I44</f>
        <v>Buffalo WWTP</v>
      </c>
      <c r="J43" s="672"/>
      <c r="K43" s="672"/>
      <c r="L43" s="76"/>
      <c r="M43" s="351"/>
      <c r="N43" s="351"/>
      <c r="O43" s="351"/>
      <c r="P43" s="351"/>
      <c r="Q43" s="351"/>
      <c r="R43" s="351"/>
      <c r="S43" s="350"/>
      <c r="T43" s="350"/>
      <c r="U43" s="350"/>
      <c r="V43" s="350"/>
      <c r="W43" s="350"/>
      <c r="X43" s="350"/>
      <c r="Y43" s="350"/>
      <c r="Z43" s="350"/>
      <c r="AA43" s="350"/>
      <c r="AB43" s="350"/>
      <c r="AC43" s="350"/>
      <c r="AD43" s="350"/>
      <c r="AE43" s="350"/>
      <c r="AF43" s="350"/>
      <c r="AG43" s="350"/>
      <c r="AH43" s="350"/>
      <c r="AI43" s="350"/>
      <c r="AJ43" s="348"/>
      <c r="AK43" s="348"/>
      <c r="AL43" s="348"/>
      <c r="AM43" s="348"/>
      <c r="AN43" s="34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2:74" ht="23.25" customHeight="1">
      <c r="B44" s="349"/>
      <c r="C44" s="673" t="s">
        <v>321</v>
      </c>
      <c r="D44" s="673"/>
      <c r="E44" s="673"/>
      <c r="F44" s="80"/>
      <c r="G44" s="80"/>
      <c r="H44" s="81"/>
      <c r="I44" s="673" t="s">
        <v>322</v>
      </c>
      <c r="J44" s="673"/>
      <c r="K44" s="673"/>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2:74" ht="37.5" customHeight="1">
      <c r="B45" s="350"/>
      <c r="C45" s="621"/>
      <c r="D45" s="79"/>
      <c r="E45" s="621"/>
      <c r="F45" s="80"/>
      <c r="G45" s="81"/>
      <c r="H45" s="348"/>
      <c r="I45" s="675" t="str">
        <f>Jan!I46</f>
        <v>Humphreys</v>
      </c>
      <c r="J45" s="675"/>
      <c r="K45" s="675"/>
      <c r="L45" s="59"/>
      <c r="M45" s="26"/>
      <c r="N45" s="26"/>
      <c r="O45" s="26"/>
      <c r="P45" s="26"/>
      <c r="Q45" s="26"/>
      <c r="R45" s="26"/>
      <c r="S45" s="350"/>
      <c r="T45" s="350"/>
      <c r="U45" s="350"/>
      <c r="V45" s="350"/>
      <c r="W45" s="350"/>
      <c r="X45" s="350"/>
      <c r="Y45" s="350"/>
      <c r="Z45" s="350"/>
      <c r="AA45" s="350"/>
      <c r="AB45" s="350"/>
      <c r="AC45" s="350"/>
      <c r="AD45" s="350"/>
      <c r="AE45" s="350"/>
      <c r="AF45" s="350"/>
      <c r="AG45" s="350"/>
      <c r="AH45" s="350"/>
      <c r="AI45" s="348"/>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row>
    <row r="46" spans="2:74" ht="30.75" customHeight="1">
      <c r="B46" s="350"/>
      <c r="C46" s="77" t="s">
        <v>323</v>
      </c>
      <c r="D46" s="77"/>
      <c r="E46" s="77" t="s">
        <v>324</v>
      </c>
      <c r="F46" s="81"/>
      <c r="G46" s="77"/>
      <c r="H46" s="77"/>
      <c r="I46" s="673" t="s">
        <v>325</v>
      </c>
      <c r="J46" s="673"/>
      <c r="K46" s="673"/>
      <c r="L46" s="28"/>
      <c r="M46" s="28"/>
      <c r="N46" s="28"/>
      <c r="O46" s="28"/>
      <c r="P46" s="28"/>
      <c r="Q46" s="28"/>
      <c r="R46" s="2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2:74" ht="24" customHeight="1">
      <c r="B47" s="348"/>
      <c r="C47" s="348"/>
      <c r="D47" s="348"/>
      <c r="E47" s="348"/>
      <c r="F47" s="348"/>
      <c r="G47" s="348"/>
      <c r="H47" s="28"/>
      <c r="I47" s="28"/>
      <c r="J47" s="28"/>
      <c r="K47" s="28"/>
      <c r="L47" s="28"/>
      <c r="M47" s="29"/>
      <c r="N47" s="29"/>
      <c r="O47" s="29"/>
      <c r="P47" s="29"/>
      <c r="Q47" s="29"/>
      <c r="R47" s="29"/>
      <c r="S47" s="352"/>
      <c r="T47" s="352"/>
      <c r="U47" s="352"/>
      <c r="V47" s="352"/>
      <c r="W47" s="352"/>
      <c r="X47" s="352"/>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row>
    <row r="48" spans="2:74" s="165" customFormat="1" ht="24" customHeight="1">
      <c r="B48" s="368"/>
      <c r="C48" s="168"/>
      <c r="D48" s="368"/>
      <c r="E48" s="368"/>
      <c r="F48" s="368"/>
      <c r="G48" s="368"/>
      <c r="H48" s="169"/>
      <c r="I48" s="169"/>
      <c r="J48" s="169"/>
      <c r="K48" s="169"/>
      <c r="L48" s="169"/>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row>
    <row r="49" spans="3:40" s="165" customFormat="1" ht="15">
      <c r="C49" s="166"/>
      <c r="D49" s="368"/>
      <c r="E49" s="170"/>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368"/>
      <c r="D50" s="166"/>
      <c r="E50" s="166"/>
      <c r="F50" s="16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8" customHeight="1">
      <c r="C52" s="368"/>
      <c r="D52" s="368"/>
      <c r="E52" s="171"/>
      <c r="F52" s="368"/>
      <c r="G52" s="166"/>
      <c r="H52" s="166"/>
      <c r="I52" s="166"/>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5">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48" customHeight="1">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14.4">
      <c r="C56" s="172"/>
      <c r="D56" s="172"/>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5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row>
    <row r="82" spans="3:5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row>
    <row r="83" spans="3:5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row>
    <row r="84" spans="3:5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row>
    <row r="85" spans="3:5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row>
    <row r="86" spans="3:5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row>
    <row r="87" spans="3:5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row>
    <row r="88" spans="3:5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row>
    <row r="89" spans="3:5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row>
    <row r="90" spans="3:5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row>
    <row r="91" spans="3:5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9"/>
      <c r="AI91" s="369"/>
      <c r="AJ91" s="369"/>
      <c r="AK91" s="369"/>
      <c r="AL91" s="369"/>
      <c r="AM91" s="369"/>
      <c r="AN91" s="369"/>
      <c r="AO91" s="369"/>
      <c r="AP91" s="369"/>
      <c r="AQ91" s="369"/>
      <c r="AR91" s="369"/>
      <c r="AS91" s="369"/>
      <c r="AT91" s="369"/>
      <c r="AU91" s="369"/>
      <c r="AV91" s="368"/>
      <c r="AW91" s="368"/>
      <c r="AX91" s="368"/>
    </row>
    <row r="92" spans="3:50" s="165" customFormat="1" ht="24" customHeight="1">
      <c r="C92" s="172"/>
      <c r="D92" s="172"/>
      <c r="E92" s="171"/>
      <c r="F92" s="368"/>
      <c r="G92" s="368"/>
      <c r="H92" s="368"/>
      <c r="I92" s="368"/>
      <c r="J92" s="368"/>
      <c r="K92" s="368"/>
      <c r="L92" s="368"/>
      <c r="M92" s="369"/>
      <c r="N92" s="369"/>
      <c r="O92" s="369"/>
      <c r="P92" s="369"/>
      <c r="Q92" s="369"/>
      <c r="R92" s="369"/>
      <c r="S92" s="369"/>
      <c r="T92" s="369"/>
      <c r="U92" s="369"/>
      <c r="V92" s="369"/>
      <c r="W92" s="369"/>
      <c r="X92" s="369"/>
      <c r="Y92" s="369"/>
      <c r="Z92" s="369"/>
      <c r="AA92" s="369"/>
      <c r="AB92" s="369"/>
      <c r="AC92" s="369"/>
      <c r="AD92" s="369"/>
      <c r="AE92" s="369"/>
      <c r="AF92" s="369"/>
      <c r="AG92" s="369"/>
      <c r="AH92" s="368"/>
      <c r="AI92" s="368"/>
      <c r="AJ92" s="368"/>
      <c r="AK92" s="368"/>
      <c r="AL92" s="368"/>
      <c r="AM92" s="368"/>
      <c r="AN92" s="368"/>
      <c r="AO92" s="368"/>
      <c r="AP92" s="368"/>
      <c r="AQ92" s="368"/>
      <c r="AR92" s="368"/>
      <c r="AS92" s="368"/>
      <c r="AT92" s="368"/>
      <c r="AU92" s="368"/>
      <c r="AV92" s="369"/>
      <c r="AW92" s="369"/>
      <c r="AX92" s="369"/>
    </row>
    <row r="93" spans="3:50" s="167" customFormat="1" ht="24" customHeight="1">
      <c r="C93" s="172"/>
      <c r="D93" s="172"/>
      <c r="E93" s="173"/>
      <c r="F93" s="369"/>
      <c r="G93" s="369"/>
      <c r="H93" s="369"/>
      <c r="I93" s="369"/>
      <c r="J93" s="369"/>
      <c r="K93" s="369"/>
      <c r="L93" s="369"/>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row>
    <row r="94" spans="3:50" s="165" customFormat="1" ht="84" customHeight="1">
      <c r="C94" s="172"/>
      <c r="D94" s="172"/>
      <c r="E94" s="171"/>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row>
    <row r="95" spans="3:50" s="165" customFormat="1" ht="14.4">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row>
    <row r="96" spans="3:5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ht="14.4">
      <c r="C105" s="32"/>
      <c r="D105" s="32"/>
      <c r="E105" s="359"/>
      <c r="F105" s="350"/>
      <c r="G105" s="350"/>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row>
    <row r="106" spans="3:40" ht="14.4">
      <c r="C106" s="32"/>
      <c r="D106" s="32"/>
      <c r="E106" s="359"/>
      <c r="F106" s="350"/>
      <c r="G106" s="350"/>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row>
    <row r="107" spans="3:40" ht="14.4">
      <c r="C107" s="32"/>
      <c r="D107" s="32"/>
      <c r="E107" s="359"/>
      <c r="F107" s="350"/>
      <c r="G107" s="350"/>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row>
    <row r="108" spans="3:40" ht="15">
      <c r="C108" s="350"/>
      <c r="D108" s="350"/>
      <c r="E108" s="359"/>
      <c r="F108" s="350"/>
      <c r="G108" s="350"/>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row>
    <row r="109" spans="3:40" ht="15">
      <c r="C109" s="350"/>
      <c r="D109" s="350"/>
      <c r="E109" s="359"/>
      <c r="F109" s="350"/>
      <c r="G109" s="350"/>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row>
    <row r="110" spans="3:40" ht="15">
      <c r="C110" s="350"/>
      <c r="D110" s="350"/>
      <c r="E110" s="359"/>
      <c r="F110" s="350"/>
      <c r="G110" s="350"/>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row>
    <row r="111" spans="3:40" ht="15">
      <c r="C111" s="350"/>
      <c r="D111" s="350"/>
      <c r="E111" s="359"/>
      <c r="F111" s="350"/>
      <c r="G111" s="350"/>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row>
    <row r="112" spans="3:40" ht="15">
      <c r="C112" s="350"/>
      <c r="D112" s="350"/>
      <c r="E112" s="359"/>
      <c r="F112" s="350"/>
      <c r="G112" s="350"/>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row>
    <row r="113" spans="2:40" ht="15">
      <c r="B113" s="348"/>
      <c r="C113" s="350"/>
      <c r="D113" s="350"/>
      <c r="E113" s="359"/>
      <c r="F113" s="350"/>
      <c r="G113" s="350"/>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row>
    <row r="114" spans="2:40" ht="15">
      <c r="B114" s="82"/>
      <c r="C114" s="350"/>
      <c r="D114" s="350"/>
      <c r="E114" s="359"/>
      <c r="F114" s="350"/>
      <c r="G114" s="350"/>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row>
    <row r="115" spans="2:40" ht="15">
      <c r="B115" s="348"/>
      <c r="C115" s="350"/>
      <c r="D115" s="350"/>
      <c r="E115" s="359"/>
      <c r="F115" s="350"/>
      <c r="G115" s="350"/>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row>
    <row r="116" spans="2:40" ht="15">
      <c r="B116" s="348"/>
      <c r="C116" s="350"/>
      <c r="D116" s="350"/>
      <c r="E116" s="359"/>
      <c r="F116" s="350"/>
      <c r="G116" s="350"/>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row>
    <row r="117" spans="2:40" ht="15">
      <c r="B117" s="348"/>
      <c r="C117" s="350"/>
      <c r="D117" s="350"/>
      <c r="E117" s="359"/>
      <c r="F117" s="350"/>
      <c r="G117" s="350"/>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row>
    <row r="118" spans="2:40" ht="15">
      <c r="B118" s="348"/>
      <c r="C118" s="350"/>
      <c r="D118" s="350"/>
      <c r="E118" s="359"/>
      <c r="F118" s="350"/>
      <c r="G118" s="350"/>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row>
    <row r="119" spans="2:40" ht="15">
      <c r="B119" s="348"/>
      <c r="C119" s="350"/>
      <c r="D119" s="350"/>
      <c r="E119" s="359"/>
      <c r="F119" s="350"/>
      <c r="G119" s="350"/>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row>
    <row r="120" spans="2:40" ht="15">
      <c r="B120" s="348"/>
      <c r="C120" s="350"/>
      <c r="D120" s="350"/>
      <c r="E120" s="359"/>
      <c r="F120" s="350"/>
      <c r="G120" s="350"/>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row>
    <row r="121" spans="2:40" ht="15">
      <c r="B121" s="348"/>
      <c r="C121" s="350"/>
      <c r="D121" s="350"/>
      <c r="E121" s="359"/>
      <c r="F121" s="350"/>
      <c r="G121" s="350"/>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row>
    <row r="122" spans="2:40" ht="15">
      <c r="B122" s="348"/>
      <c r="C122" s="350"/>
      <c r="D122" s="350"/>
      <c r="E122" s="359"/>
      <c r="F122" s="350"/>
      <c r="G122" s="350"/>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row>
    <row r="123" spans="2:40" ht="15">
      <c r="B123" s="348"/>
      <c r="C123" s="350"/>
      <c r="D123" s="350"/>
      <c r="E123" s="359"/>
      <c r="F123" s="350"/>
      <c r="G123" s="350"/>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row>
    <row r="124" spans="2:40" ht="15">
      <c r="B124" s="348"/>
      <c r="C124" s="350"/>
      <c r="D124" s="350"/>
      <c r="E124" s="359"/>
      <c r="F124" s="350"/>
      <c r="G124" s="350"/>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row>
    <row r="125" spans="2:40" ht="15">
      <c r="B125" s="348"/>
      <c r="C125" s="350"/>
      <c r="D125" s="350"/>
      <c r="E125" s="359"/>
      <c r="F125" s="350"/>
      <c r="G125" s="350"/>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row>
    <row r="126" spans="2:40" ht="15">
      <c r="B126" s="348"/>
      <c r="C126" s="350"/>
      <c r="D126" s="350"/>
      <c r="E126" s="359"/>
      <c r="F126" s="350"/>
      <c r="G126" s="350"/>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row>
    <row r="127" spans="2:40" ht="15">
      <c r="B127" s="348"/>
      <c r="C127" s="350"/>
      <c r="D127" s="350"/>
      <c r="E127" s="359"/>
      <c r="F127" s="350"/>
      <c r="G127" s="350"/>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row>
    <row r="128" spans="2:40" ht="15">
      <c r="B128" s="348"/>
      <c r="C128" s="350"/>
      <c r="D128" s="350"/>
      <c r="E128" s="359"/>
      <c r="F128" s="350"/>
      <c r="G128" s="350"/>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row>
    <row r="129" spans="3:40" ht="15">
      <c r="C129" s="350"/>
      <c r="D129" s="350"/>
      <c r="E129" s="359"/>
      <c r="F129" s="350"/>
      <c r="G129" s="350"/>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row>
    <row r="130" spans="3:40" ht="15">
      <c r="C130" s="350"/>
      <c r="D130" s="350"/>
      <c r="E130" s="359"/>
      <c r="F130" s="350"/>
      <c r="G130" s="350"/>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row>
    <row r="131" spans="3:40" ht="15">
      <c r="C131" s="350"/>
      <c r="D131" s="350"/>
      <c r="E131" s="359"/>
      <c r="F131" s="350"/>
      <c r="G131" s="350"/>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row>
    <row r="132" spans="3:40" ht="15">
      <c r="C132" s="350"/>
      <c r="D132" s="350"/>
      <c r="E132" s="359"/>
      <c r="F132" s="350"/>
      <c r="G132" s="350"/>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row>
    <row r="133" spans="3:40" ht="15">
      <c r="C133" s="350"/>
      <c r="D133" s="350"/>
      <c r="E133" s="359"/>
      <c r="F133" s="350"/>
      <c r="G133" s="350"/>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row>
    <row r="134" spans="3:40" ht="15">
      <c r="C134" s="350"/>
      <c r="D134" s="350"/>
      <c r="E134" s="359"/>
      <c r="F134" s="350"/>
      <c r="G134" s="350"/>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row>
    <row r="135" spans="3:40" ht="15">
      <c r="C135" s="350"/>
      <c r="D135" s="350"/>
      <c r="E135" s="359"/>
      <c r="F135" s="350"/>
      <c r="G135" s="350"/>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row>
    <row r="136" spans="3:40" ht="15">
      <c r="C136" s="350"/>
      <c r="D136" s="350"/>
      <c r="E136" s="359"/>
      <c r="F136" s="350"/>
      <c r="G136" s="350"/>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row>
    <row r="137" spans="3:40" ht="15">
      <c r="C137" s="350"/>
      <c r="D137" s="350"/>
      <c r="E137" s="359"/>
      <c r="F137" s="350"/>
      <c r="G137" s="350"/>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row>
    <row r="138" spans="3:40" ht="15">
      <c r="C138" s="350"/>
      <c r="D138" s="350"/>
      <c r="E138" s="359"/>
      <c r="F138" s="350"/>
      <c r="G138" s="350"/>
      <c r="H138" s="348"/>
      <c r="I138" s="348"/>
      <c r="J138" s="348"/>
      <c r="K138" s="348"/>
      <c r="L138" s="348"/>
      <c r="M138" s="348"/>
      <c r="N138" s="348"/>
      <c r="O138" s="348"/>
      <c r="P138" s="348"/>
      <c r="Q138" s="348"/>
      <c r="R138" s="348"/>
      <c r="S138" s="348"/>
      <c r="T138" s="348"/>
      <c r="U138" s="348"/>
      <c r="V138" s="348"/>
      <c r="W138" s="348"/>
      <c r="X138" s="348"/>
      <c r="Y138" s="348"/>
      <c r="Z138" s="348"/>
      <c r="AA138" s="348"/>
      <c r="AB138" s="348"/>
      <c r="AC138" s="348"/>
      <c r="AD138" s="348"/>
      <c r="AE138" s="348"/>
      <c r="AF138" s="348"/>
      <c r="AG138" s="348"/>
      <c r="AH138" s="348"/>
      <c r="AI138" s="348"/>
      <c r="AJ138" s="348"/>
      <c r="AK138" s="348"/>
      <c r="AL138" s="348"/>
      <c r="AM138" s="348"/>
      <c r="AN138" s="348"/>
    </row>
    <row r="139" spans="3:40" ht="15">
      <c r="C139" s="350"/>
      <c r="D139" s="350"/>
      <c r="E139" s="359"/>
      <c r="F139" s="350"/>
      <c r="G139" s="350"/>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row>
    <row r="140" spans="3:40" ht="15">
      <c r="C140" s="350"/>
      <c r="D140" s="350"/>
      <c r="E140" s="359"/>
      <c r="F140" s="350"/>
      <c r="G140" s="350"/>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row>
    <row r="141" spans="3:40" ht="15">
      <c r="C141" s="350"/>
      <c r="D141" s="350"/>
      <c r="E141" s="359"/>
      <c r="F141" s="350"/>
      <c r="G141" s="350"/>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row>
    <row r="142" spans="3:40" ht="15">
      <c r="C142" s="350"/>
      <c r="D142" s="350"/>
      <c r="E142" s="359"/>
      <c r="F142" s="350"/>
      <c r="G142" s="350"/>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8"/>
      <c r="AI142" s="348"/>
      <c r="AJ142" s="348"/>
      <c r="AK142" s="348"/>
      <c r="AL142" s="348"/>
      <c r="AM142" s="348"/>
      <c r="AN142" s="348"/>
    </row>
    <row r="143" spans="3:40" ht="15">
      <c r="C143" s="350"/>
      <c r="D143" s="350"/>
      <c r="E143" s="359"/>
      <c r="F143" s="350"/>
      <c r="G143" s="350"/>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row>
    <row r="144" spans="3:40" ht="15">
      <c r="C144" s="350"/>
      <c r="D144" s="350"/>
      <c r="E144" s="359"/>
      <c r="F144" s="350"/>
      <c r="G144" s="350"/>
      <c r="H144" s="348"/>
      <c r="I144" s="348"/>
      <c r="J144" s="348"/>
      <c r="K144" s="348"/>
      <c r="L144" s="348"/>
      <c r="M144" s="348"/>
      <c r="N144" s="348"/>
      <c r="O144" s="348"/>
      <c r="P144" s="348"/>
      <c r="Q144" s="348"/>
      <c r="R144" s="348"/>
      <c r="S144" s="348"/>
      <c r="T144" s="348"/>
      <c r="U144" s="348"/>
      <c r="V144" s="348"/>
      <c r="W144" s="348"/>
      <c r="X144" s="348"/>
      <c r="Y144" s="348"/>
      <c r="Z144" s="348"/>
      <c r="AA144" s="348"/>
      <c r="AB144" s="348"/>
      <c r="AC144" s="348"/>
      <c r="AD144" s="348"/>
      <c r="AE144" s="348"/>
      <c r="AF144" s="348"/>
      <c r="AG144" s="348"/>
      <c r="AH144" s="348"/>
      <c r="AI144" s="348"/>
      <c r="AJ144" s="348"/>
      <c r="AK144" s="348"/>
      <c r="AL144" s="348"/>
      <c r="AM144" s="348"/>
      <c r="AN144" s="348"/>
    </row>
    <row r="145" spans="3:40" ht="15">
      <c r="C145" s="350"/>
      <c r="D145" s="350"/>
      <c r="E145" s="359"/>
      <c r="F145" s="350"/>
      <c r="G145" s="350"/>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348"/>
      <c r="AE145" s="348"/>
      <c r="AF145" s="348"/>
      <c r="AG145" s="348"/>
      <c r="AH145" s="348"/>
      <c r="AI145" s="348"/>
      <c r="AJ145" s="348"/>
      <c r="AK145" s="348"/>
      <c r="AL145" s="348"/>
      <c r="AM145" s="348"/>
      <c r="AN145" s="348"/>
    </row>
    <row r="146" spans="3:40" ht="15">
      <c r="C146" s="350"/>
      <c r="D146" s="350"/>
      <c r="E146" s="359"/>
      <c r="F146" s="350"/>
      <c r="G146" s="350"/>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8"/>
      <c r="AG146" s="348"/>
      <c r="AH146" s="348"/>
      <c r="AI146" s="348"/>
      <c r="AJ146" s="348"/>
      <c r="AK146" s="348"/>
      <c r="AL146" s="348"/>
      <c r="AM146" s="348"/>
      <c r="AN146" s="348"/>
    </row>
    <row r="147" spans="3:40" ht="15">
      <c r="C147" s="350"/>
      <c r="D147" s="350"/>
      <c r="E147" s="359"/>
      <c r="F147" s="350"/>
      <c r="G147" s="350"/>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J147" s="348"/>
      <c r="AK147" s="348"/>
      <c r="AL147" s="348"/>
      <c r="AM147" s="348"/>
      <c r="AN147" s="348"/>
    </row>
    <row r="148" spans="3:40" ht="15">
      <c r="C148" s="350"/>
      <c r="D148" s="350"/>
      <c r="E148" s="359"/>
      <c r="F148" s="350"/>
      <c r="G148" s="350"/>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8"/>
      <c r="AJ148" s="348"/>
      <c r="AK148" s="348"/>
      <c r="AL148" s="348"/>
      <c r="AM148" s="348"/>
      <c r="AN148" s="348"/>
    </row>
    <row r="149" spans="3:40" ht="15">
      <c r="C149" s="350"/>
      <c r="D149" s="350"/>
      <c r="E149" s="359"/>
      <c r="F149" s="350"/>
      <c r="G149" s="350"/>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8"/>
      <c r="AJ149" s="348"/>
      <c r="AK149" s="348"/>
      <c r="AL149" s="348"/>
      <c r="AM149" s="348"/>
      <c r="AN149" s="348"/>
    </row>
    <row r="150" spans="3:40" ht="15">
      <c r="C150" s="350"/>
      <c r="D150" s="350"/>
      <c r="E150" s="359"/>
      <c r="F150" s="350"/>
      <c r="G150" s="350"/>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row>
    <row r="151" spans="3:40" ht="15">
      <c r="C151" s="350"/>
      <c r="D151" s="350"/>
      <c r="E151" s="359"/>
      <c r="F151" s="350"/>
      <c r="G151" s="350"/>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8"/>
      <c r="AJ151" s="348"/>
      <c r="AK151" s="348"/>
      <c r="AL151" s="348"/>
      <c r="AM151" s="348"/>
      <c r="AN151" s="348"/>
    </row>
    <row r="152" spans="3:40" ht="15">
      <c r="C152" s="350"/>
      <c r="D152" s="350"/>
      <c r="E152" s="359"/>
      <c r="F152" s="350"/>
      <c r="G152" s="350"/>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row>
    <row r="153" spans="3:40" ht="15">
      <c r="C153" s="350"/>
      <c r="D153" s="350"/>
      <c r="E153" s="359"/>
      <c r="F153" s="350"/>
      <c r="G153" s="350"/>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row>
    <row r="154" spans="3:40" ht="15">
      <c r="C154" s="350"/>
      <c r="D154" s="350"/>
      <c r="E154" s="359"/>
      <c r="F154" s="350"/>
      <c r="G154" s="350"/>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8"/>
      <c r="AF154" s="348"/>
      <c r="AG154" s="348"/>
      <c r="AH154" s="348"/>
      <c r="AI154" s="348"/>
      <c r="AJ154" s="348"/>
      <c r="AK154" s="348"/>
      <c r="AL154" s="348"/>
      <c r="AM154" s="348"/>
      <c r="AN154" s="348"/>
    </row>
    <row r="155" spans="3:40" ht="15">
      <c r="C155" s="350"/>
      <c r="D155" s="350"/>
      <c r="E155" s="359"/>
      <c r="F155" s="350"/>
      <c r="G155" s="350"/>
      <c r="H155" s="348"/>
      <c r="I155" s="348"/>
      <c r="J155" s="348"/>
      <c r="K155" s="348"/>
      <c r="L155" s="348"/>
      <c r="M155" s="348"/>
      <c r="N155" s="348"/>
      <c r="O155" s="348"/>
      <c r="P155" s="348"/>
      <c r="Q155" s="348"/>
      <c r="R155" s="348"/>
      <c r="S155" s="348"/>
      <c r="T155" s="348"/>
      <c r="U155" s="348"/>
      <c r="V155" s="348"/>
      <c r="W155" s="348"/>
      <c r="X155" s="348"/>
      <c r="Y155" s="348"/>
      <c r="Z155" s="348"/>
      <c r="AA155" s="348"/>
      <c r="AB155" s="348"/>
      <c r="AC155" s="348"/>
      <c r="AD155" s="348"/>
      <c r="AE155" s="348"/>
      <c r="AF155" s="348"/>
      <c r="AG155" s="348"/>
      <c r="AH155" s="348"/>
      <c r="AI155" s="348"/>
      <c r="AJ155" s="348"/>
      <c r="AK155" s="348"/>
      <c r="AL155" s="348"/>
      <c r="AM155" s="348"/>
      <c r="AN155" s="348"/>
    </row>
    <row r="156" spans="3:40" ht="15">
      <c r="C156" s="350"/>
      <c r="D156" s="350"/>
      <c r="E156" s="359"/>
      <c r="F156" s="350"/>
      <c r="G156" s="350"/>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row>
    <row r="157" spans="3:40" ht="15">
      <c r="C157" s="350"/>
      <c r="D157" s="350"/>
      <c r="E157" s="359"/>
      <c r="F157" s="350"/>
      <c r="G157" s="350"/>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8"/>
      <c r="AJ157" s="348"/>
      <c r="AK157" s="348"/>
      <c r="AL157" s="348"/>
      <c r="AM157" s="348"/>
      <c r="AN157" s="348"/>
    </row>
    <row r="158" spans="3:40" ht="15">
      <c r="C158" s="350"/>
      <c r="D158" s="350"/>
      <c r="E158" s="359"/>
      <c r="F158" s="350"/>
      <c r="G158" s="350"/>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row>
    <row r="159" spans="3:40" ht="15">
      <c r="C159" s="350"/>
      <c r="D159" s="350"/>
      <c r="E159" s="359"/>
      <c r="F159" s="350"/>
      <c r="G159" s="350"/>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row>
    <row r="160" spans="3:40" ht="15">
      <c r="C160" s="350"/>
      <c r="D160" s="350"/>
      <c r="E160" s="359"/>
      <c r="F160" s="350"/>
      <c r="G160" s="350"/>
      <c r="H160" s="348"/>
      <c r="I160" s="348"/>
      <c r="J160" s="348"/>
      <c r="K160" s="348"/>
      <c r="L160" s="348"/>
      <c r="M160" s="348"/>
      <c r="N160" s="348"/>
      <c r="O160" s="348"/>
      <c r="P160" s="348"/>
      <c r="Q160" s="348"/>
      <c r="R160" s="348"/>
      <c r="S160" s="348"/>
      <c r="T160" s="348"/>
      <c r="U160" s="348"/>
      <c r="V160" s="348"/>
      <c r="W160" s="348"/>
      <c r="X160" s="348"/>
      <c r="Y160" s="348"/>
      <c r="Z160" s="348"/>
      <c r="AA160" s="348"/>
      <c r="AB160" s="348"/>
      <c r="AC160" s="348"/>
      <c r="AD160" s="348"/>
      <c r="AE160" s="348"/>
      <c r="AF160" s="348"/>
      <c r="AG160" s="348"/>
      <c r="AH160" s="348"/>
      <c r="AI160" s="348"/>
      <c r="AJ160" s="348"/>
      <c r="AK160" s="348"/>
      <c r="AL160" s="348"/>
      <c r="AM160" s="348"/>
      <c r="AN160" s="348"/>
    </row>
    <row r="161" spans="3:40" ht="15">
      <c r="C161" s="350"/>
      <c r="D161" s="350"/>
      <c r="E161" s="359"/>
      <c r="F161" s="350"/>
      <c r="G161" s="350"/>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row>
    <row r="162" spans="3:40" ht="15">
      <c r="C162" s="350"/>
      <c r="D162" s="350"/>
      <c r="E162" s="359"/>
      <c r="F162" s="350"/>
      <c r="G162" s="350"/>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row>
    <row r="163" spans="3:40" ht="15">
      <c r="C163" s="350"/>
      <c r="D163" s="350"/>
      <c r="E163" s="359"/>
      <c r="F163" s="350"/>
      <c r="G163" s="350"/>
      <c r="H163" s="348"/>
      <c r="I163" s="348"/>
      <c r="J163" s="348"/>
      <c r="K163" s="348"/>
      <c r="L163" s="348"/>
      <c r="M163" s="348"/>
      <c r="N163" s="348"/>
      <c r="O163" s="348"/>
      <c r="P163" s="348"/>
      <c r="Q163" s="348"/>
      <c r="R163" s="348"/>
      <c r="S163" s="348"/>
      <c r="T163" s="348"/>
      <c r="U163" s="348"/>
      <c r="V163" s="348"/>
      <c r="W163" s="348"/>
      <c r="X163" s="348"/>
      <c r="Y163" s="348"/>
      <c r="Z163" s="348"/>
      <c r="AA163" s="348"/>
      <c r="AB163" s="348"/>
      <c r="AC163" s="348"/>
      <c r="AD163" s="348"/>
      <c r="AE163" s="348"/>
      <c r="AF163" s="348"/>
      <c r="AG163" s="348"/>
      <c r="AH163" s="348"/>
      <c r="AI163" s="348"/>
      <c r="AJ163" s="348"/>
      <c r="AK163" s="348"/>
      <c r="AL163" s="348"/>
      <c r="AM163" s="348"/>
      <c r="AN163" s="348"/>
    </row>
    <row r="164" spans="3:40" ht="15">
      <c r="C164" s="350"/>
      <c r="D164" s="350"/>
      <c r="E164" s="359"/>
      <c r="F164" s="350"/>
      <c r="G164" s="350"/>
      <c r="H164" s="348"/>
      <c r="I164" s="348"/>
      <c r="J164" s="348"/>
      <c r="K164" s="348"/>
      <c r="L164" s="348"/>
      <c r="M164" s="348"/>
      <c r="N164" s="348"/>
      <c r="O164" s="348"/>
      <c r="P164" s="348"/>
      <c r="Q164" s="348"/>
      <c r="R164" s="348"/>
      <c r="S164" s="348"/>
      <c r="T164" s="348"/>
      <c r="U164" s="348"/>
      <c r="V164" s="348"/>
      <c r="W164" s="348"/>
      <c r="X164" s="348"/>
      <c r="Y164" s="348"/>
      <c r="Z164" s="348"/>
      <c r="AA164" s="348"/>
      <c r="AB164" s="348"/>
      <c r="AC164" s="348"/>
      <c r="AD164" s="348"/>
      <c r="AE164" s="348"/>
      <c r="AF164" s="348"/>
      <c r="AG164" s="348"/>
      <c r="AH164" s="348"/>
      <c r="AI164" s="348"/>
      <c r="AJ164" s="348"/>
      <c r="AK164" s="348"/>
      <c r="AL164" s="348"/>
      <c r="AM164" s="348"/>
      <c r="AN164" s="348"/>
    </row>
    <row r="165" spans="3:40" ht="15">
      <c r="C165" s="350"/>
      <c r="D165" s="350"/>
      <c r="E165" s="359"/>
      <c r="F165" s="350"/>
      <c r="G165" s="350"/>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8"/>
      <c r="AN165" s="348"/>
    </row>
    <row r="166" spans="3:40" ht="15">
      <c r="C166" s="350"/>
      <c r="D166" s="350"/>
      <c r="E166" s="359"/>
      <c r="F166" s="350"/>
      <c r="G166" s="350"/>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8"/>
      <c r="AF166" s="348"/>
      <c r="AG166" s="348"/>
      <c r="AH166" s="348"/>
      <c r="AI166" s="348"/>
      <c r="AJ166" s="348"/>
      <c r="AK166" s="348"/>
      <c r="AL166" s="348"/>
      <c r="AM166" s="348"/>
      <c r="AN166" s="348"/>
    </row>
    <row r="167" spans="3:40" ht="15">
      <c r="C167" s="350"/>
      <c r="D167" s="350"/>
      <c r="E167" s="359"/>
      <c r="F167" s="350"/>
      <c r="G167" s="350"/>
      <c r="H167" s="348"/>
      <c r="I167" s="348"/>
      <c r="J167" s="348"/>
      <c r="K167" s="348"/>
      <c r="L167" s="348"/>
      <c r="M167" s="348"/>
      <c r="N167" s="348"/>
      <c r="O167" s="348"/>
      <c r="P167" s="348"/>
      <c r="Q167" s="348"/>
      <c r="R167" s="348"/>
      <c r="S167" s="348"/>
      <c r="T167" s="348"/>
      <c r="U167" s="348"/>
      <c r="V167" s="348"/>
      <c r="W167" s="348"/>
      <c r="X167" s="348"/>
      <c r="Y167" s="348"/>
      <c r="Z167" s="348"/>
      <c r="AA167" s="348"/>
      <c r="AB167" s="348"/>
      <c r="AC167" s="348"/>
      <c r="AD167" s="348"/>
      <c r="AE167" s="348"/>
      <c r="AF167" s="348"/>
      <c r="AG167" s="348"/>
      <c r="AH167" s="348"/>
      <c r="AI167" s="348"/>
      <c r="AJ167" s="348"/>
      <c r="AK167" s="348"/>
      <c r="AL167" s="348"/>
      <c r="AM167" s="348"/>
      <c r="AN167" s="348"/>
    </row>
    <row r="168" spans="3:40" ht="15">
      <c r="C168" s="350"/>
      <c r="D168" s="350"/>
      <c r="E168" s="359"/>
      <c r="F168" s="350"/>
      <c r="G168" s="350"/>
      <c r="H168" s="348"/>
      <c r="I168" s="348"/>
      <c r="J168" s="348"/>
      <c r="K168" s="348"/>
      <c r="L168" s="348"/>
      <c r="M168" s="348"/>
      <c r="N168" s="348"/>
      <c r="O168" s="348"/>
      <c r="P168" s="348"/>
      <c r="Q168" s="348"/>
      <c r="R168" s="348"/>
      <c r="S168" s="348"/>
      <c r="T168" s="348"/>
      <c r="U168" s="348"/>
      <c r="V168" s="348"/>
      <c r="W168" s="348"/>
      <c r="X168" s="348"/>
      <c r="Y168" s="348"/>
      <c r="Z168" s="348"/>
      <c r="AA168" s="348"/>
      <c r="AB168" s="348"/>
      <c r="AC168" s="348"/>
      <c r="AD168" s="348"/>
      <c r="AE168" s="348"/>
      <c r="AF168" s="348"/>
      <c r="AG168" s="348"/>
      <c r="AH168" s="348"/>
      <c r="AI168" s="348"/>
      <c r="AJ168" s="348"/>
      <c r="AK168" s="348"/>
      <c r="AL168" s="348"/>
      <c r="AM168" s="348"/>
      <c r="AN168" s="348"/>
    </row>
    <row r="169" spans="3:40" ht="15">
      <c r="C169" s="350"/>
      <c r="D169" s="350"/>
      <c r="E169" s="359"/>
      <c r="F169" s="350"/>
      <c r="G169" s="350"/>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row>
    <row r="170" spans="3:40" ht="15">
      <c r="C170" s="350"/>
      <c r="D170" s="350"/>
      <c r="E170" s="359"/>
      <c r="F170" s="350"/>
      <c r="G170" s="350"/>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8"/>
      <c r="AJ170" s="348"/>
      <c r="AK170" s="348"/>
      <c r="AL170" s="348"/>
      <c r="AM170" s="348"/>
      <c r="AN170" s="348"/>
    </row>
    <row r="171" spans="3:40" ht="15">
      <c r="C171" s="350"/>
      <c r="D171" s="350"/>
      <c r="E171" s="359"/>
      <c r="F171" s="350"/>
      <c r="G171" s="350"/>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row>
    <row r="172" spans="3:40" ht="15">
      <c r="C172" s="350"/>
      <c r="D172" s="350"/>
      <c r="E172" s="359"/>
      <c r="F172" s="350"/>
      <c r="G172" s="350"/>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row>
    <row r="173" spans="3:40" ht="15">
      <c r="C173" s="350"/>
      <c r="D173" s="350"/>
      <c r="E173" s="359"/>
      <c r="F173" s="350"/>
      <c r="G173" s="350"/>
      <c r="H173" s="348"/>
      <c r="I173" s="348"/>
      <c r="J173" s="348"/>
      <c r="K173" s="348"/>
      <c r="L173" s="348"/>
      <c r="M173" s="348"/>
      <c r="N173" s="348"/>
      <c r="O173" s="348"/>
      <c r="P173" s="348"/>
      <c r="Q173" s="348"/>
      <c r="R173" s="348"/>
      <c r="S173" s="348"/>
      <c r="T173" s="348"/>
      <c r="U173" s="348"/>
      <c r="V173" s="348"/>
      <c r="W173" s="348"/>
      <c r="X173" s="348"/>
      <c r="Y173" s="348"/>
      <c r="Z173" s="348"/>
      <c r="AA173" s="348"/>
      <c r="AB173" s="348"/>
      <c r="AC173" s="348"/>
      <c r="AD173" s="348"/>
      <c r="AE173" s="348"/>
      <c r="AF173" s="348"/>
      <c r="AG173" s="348"/>
      <c r="AH173" s="348"/>
      <c r="AI173" s="348"/>
      <c r="AJ173" s="348"/>
      <c r="AK173" s="348"/>
      <c r="AL173" s="348"/>
      <c r="AM173" s="348"/>
      <c r="AN173" s="348"/>
    </row>
    <row r="174" spans="3:40" ht="15">
      <c r="C174" s="350"/>
      <c r="D174" s="350"/>
      <c r="E174" s="359"/>
      <c r="F174" s="350"/>
      <c r="G174" s="350"/>
      <c r="H174" s="348"/>
      <c r="I174" s="348"/>
      <c r="J174" s="348"/>
      <c r="K174" s="348"/>
      <c r="L174" s="348"/>
      <c r="M174" s="348"/>
      <c r="N174" s="348"/>
      <c r="O174" s="348"/>
      <c r="P174" s="348"/>
      <c r="Q174" s="348"/>
      <c r="R174" s="348"/>
      <c r="S174" s="348"/>
      <c r="T174" s="348"/>
      <c r="U174" s="348"/>
      <c r="V174" s="348"/>
      <c r="W174" s="348"/>
      <c r="X174" s="348"/>
      <c r="Y174" s="348"/>
      <c r="Z174" s="348"/>
      <c r="AA174" s="348"/>
      <c r="AB174" s="348"/>
      <c r="AC174" s="348"/>
      <c r="AD174" s="348"/>
      <c r="AE174" s="348"/>
      <c r="AF174" s="348"/>
      <c r="AG174" s="348"/>
      <c r="AH174" s="348"/>
      <c r="AI174" s="348"/>
      <c r="AJ174" s="348"/>
      <c r="AK174" s="348"/>
      <c r="AL174" s="348"/>
      <c r="AM174" s="348"/>
      <c r="AN174" s="348"/>
    </row>
    <row r="175" spans="3:40" ht="15">
      <c r="C175" s="350"/>
      <c r="D175" s="350"/>
      <c r="E175" s="359"/>
      <c r="F175" s="350"/>
      <c r="G175" s="350"/>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8"/>
      <c r="AN175" s="348"/>
    </row>
    <row r="176" spans="3:40" ht="15">
      <c r="C176" s="350"/>
      <c r="D176" s="350"/>
      <c r="E176" s="359"/>
      <c r="F176" s="350"/>
      <c r="G176" s="350"/>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row>
    <row r="177" spans="3:40" ht="15">
      <c r="C177" s="350"/>
      <c r="D177" s="350"/>
      <c r="E177" s="359"/>
      <c r="F177" s="350"/>
      <c r="G177" s="350"/>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row>
    <row r="178" spans="3:40" ht="15">
      <c r="C178" s="350"/>
      <c r="D178" s="350"/>
      <c r="E178" s="359"/>
      <c r="F178" s="350"/>
      <c r="G178" s="350"/>
      <c r="H178" s="348"/>
      <c r="I178" s="348"/>
      <c r="J178" s="348"/>
      <c r="K178" s="348"/>
      <c r="L178" s="348"/>
      <c r="M178" s="348"/>
      <c r="N178" s="348"/>
      <c r="O178" s="348"/>
      <c r="P178" s="348"/>
      <c r="Q178" s="348"/>
      <c r="R178" s="348"/>
      <c r="S178" s="348"/>
      <c r="T178" s="348"/>
      <c r="U178" s="348"/>
      <c r="V178" s="348"/>
      <c r="W178" s="348"/>
      <c r="X178" s="348"/>
      <c r="Y178" s="348"/>
      <c r="Z178" s="348"/>
      <c r="AA178" s="348"/>
      <c r="AB178" s="348"/>
      <c r="AC178" s="348"/>
      <c r="AD178" s="348"/>
      <c r="AE178" s="348"/>
      <c r="AF178" s="348"/>
      <c r="AG178" s="348"/>
      <c r="AH178" s="348"/>
      <c r="AI178" s="348"/>
      <c r="AJ178" s="348"/>
      <c r="AK178" s="348"/>
      <c r="AL178" s="348"/>
      <c r="AM178" s="348"/>
      <c r="AN178" s="348"/>
    </row>
    <row r="179" spans="3:40" ht="15">
      <c r="C179" s="350"/>
      <c r="D179" s="350"/>
      <c r="E179" s="359"/>
      <c r="F179" s="350"/>
      <c r="G179" s="350"/>
      <c r="H179" s="348"/>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348"/>
      <c r="AE179" s="348"/>
      <c r="AF179" s="348"/>
      <c r="AG179" s="348"/>
      <c r="AH179" s="348"/>
      <c r="AI179" s="348"/>
      <c r="AJ179" s="348"/>
      <c r="AK179" s="348"/>
      <c r="AL179" s="348"/>
      <c r="AM179" s="348"/>
      <c r="AN179" s="348"/>
    </row>
    <row r="180" spans="3:40" ht="15">
      <c r="C180" s="350"/>
      <c r="D180" s="350"/>
      <c r="E180" s="359"/>
      <c r="F180" s="350"/>
      <c r="G180" s="350"/>
      <c r="H180" s="348"/>
      <c r="I180" s="348"/>
      <c r="J180" s="348"/>
      <c r="K180" s="348"/>
      <c r="L180" s="348"/>
      <c r="M180" s="348"/>
      <c r="N180" s="348"/>
      <c r="O180" s="348"/>
      <c r="P180" s="348"/>
      <c r="Q180" s="348"/>
      <c r="R180" s="348"/>
      <c r="S180" s="348"/>
      <c r="T180" s="348"/>
      <c r="U180" s="348"/>
      <c r="V180" s="348"/>
      <c r="W180" s="348"/>
      <c r="X180" s="348"/>
      <c r="Y180" s="348"/>
      <c r="Z180" s="348"/>
      <c r="AA180" s="348"/>
      <c r="AB180" s="348"/>
      <c r="AC180" s="348"/>
      <c r="AD180" s="348"/>
      <c r="AE180" s="348"/>
      <c r="AF180" s="348"/>
      <c r="AG180" s="348"/>
      <c r="AH180" s="348"/>
      <c r="AI180" s="348"/>
      <c r="AJ180" s="348"/>
      <c r="AK180" s="348"/>
      <c r="AL180" s="348"/>
      <c r="AM180" s="348"/>
      <c r="AN180" s="348"/>
    </row>
    <row r="181" spans="3:40" ht="15">
      <c r="C181" s="350"/>
      <c r="D181" s="350"/>
      <c r="E181" s="359"/>
      <c r="F181" s="350"/>
      <c r="G181" s="350"/>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348"/>
      <c r="AI181" s="348"/>
      <c r="AJ181" s="348"/>
      <c r="AK181" s="348"/>
      <c r="AL181" s="348"/>
      <c r="AM181" s="348"/>
      <c r="AN181" s="348"/>
    </row>
    <row r="182" spans="3:40" ht="15">
      <c r="C182" s="350"/>
      <c r="D182" s="350"/>
      <c r="E182" s="359"/>
      <c r="F182" s="350"/>
      <c r="G182" s="350"/>
      <c r="H182" s="348"/>
      <c r="I182" s="348"/>
      <c r="J182" s="348"/>
      <c r="K182" s="348"/>
      <c r="L182" s="348"/>
      <c r="M182" s="348"/>
      <c r="N182" s="348"/>
      <c r="O182" s="348"/>
      <c r="P182" s="348"/>
      <c r="Q182" s="348"/>
      <c r="R182" s="348"/>
      <c r="S182" s="348"/>
      <c r="T182" s="348"/>
      <c r="U182" s="348"/>
      <c r="V182" s="348"/>
      <c r="W182" s="348"/>
      <c r="X182" s="348"/>
      <c r="Y182" s="348"/>
      <c r="Z182" s="348"/>
      <c r="AA182" s="348"/>
      <c r="AB182" s="348"/>
      <c r="AC182" s="348"/>
      <c r="AD182" s="348"/>
      <c r="AE182" s="348"/>
      <c r="AF182" s="348"/>
      <c r="AG182" s="348"/>
      <c r="AH182" s="348"/>
      <c r="AI182" s="348"/>
      <c r="AJ182" s="348"/>
      <c r="AK182" s="348"/>
      <c r="AL182" s="348"/>
      <c r="AM182" s="348"/>
      <c r="AN182" s="348"/>
    </row>
    <row r="183" spans="3:40" ht="15">
      <c r="C183" s="350"/>
      <c r="D183" s="350"/>
      <c r="E183" s="359"/>
      <c r="F183" s="350"/>
      <c r="G183" s="350"/>
      <c r="H183" s="348"/>
      <c r="I183" s="348"/>
      <c r="J183" s="348"/>
      <c r="K183" s="348"/>
      <c r="L183" s="348"/>
      <c r="M183" s="348"/>
      <c r="N183" s="348"/>
      <c r="O183" s="348"/>
      <c r="P183" s="348"/>
      <c r="Q183" s="348"/>
      <c r="R183" s="348"/>
      <c r="S183" s="348"/>
      <c r="T183" s="348"/>
      <c r="U183" s="348"/>
      <c r="V183" s="348"/>
      <c r="W183" s="348"/>
      <c r="X183" s="348"/>
      <c r="Y183" s="348"/>
      <c r="Z183" s="348"/>
      <c r="AA183" s="348"/>
      <c r="AB183" s="348"/>
      <c r="AC183" s="348"/>
      <c r="AD183" s="348"/>
      <c r="AE183" s="348"/>
      <c r="AF183" s="348"/>
      <c r="AG183" s="348"/>
      <c r="AH183" s="348"/>
      <c r="AI183" s="348"/>
      <c r="AJ183" s="348"/>
      <c r="AK183" s="348"/>
      <c r="AL183" s="348"/>
      <c r="AM183" s="348"/>
      <c r="AN183" s="348"/>
    </row>
    <row r="184" spans="3:40" ht="15">
      <c r="C184" s="350"/>
      <c r="D184" s="350"/>
      <c r="E184" s="359"/>
      <c r="F184" s="350"/>
      <c r="G184" s="350"/>
      <c r="H184" s="348"/>
      <c r="I184" s="348"/>
      <c r="J184" s="348"/>
      <c r="K184" s="348"/>
      <c r="L184" s="348"/>
      <c r="M184" s="348"/>
      <c r="N184" s="348"/>
      <c r="O184" s="348"/>
      <c r="P184" s="348"/>
      <c r="Q184" s="348"/>
      <c r="R184" s="348"/>
      <c r="S184" s="348"/>
      <c r="T184" s="348"/>
      <c r="U184" s="348"/>
      <c r="V184" s="348"/>
      <c r="W184" s="348"/>
      <c r="X184" s="348"/>
      <c r="Y184" s="348"/>
      <c r="Z184" s="348"/>
      <c r="AA184" s="348"/>
      <c r="AB184" s="348"/>
      <c r="AC184" s="348"/>
      <c r="AD184" s="348"/>
      <c r="AE184" s="348"/>
      <c r="AF184" s="348"/>
      <c r="AG184" s="348"/>
      <c r="AH184" s="348"/>
      <c r="AI184" s="348"/>
      <c r="AJ184" s="348"/>
      <c r="AK184" s="348"/>
      <c r="AL184" s="348"/>
      <c r="AM184" s="348"/>
      <c r="AN184" s="348"/>
    </row>
    <row r="185" spans="3:40" ht="15">
      <c r="C185" s="350"/>
      <c r="D185" s="350"/>
      <c r="E185" s="359"/>
      <c r="F185" s="350"/>
      <c r="G185" s="350"/>
      <c r="H185" s="348"/>
      <c r="I185" s="348"/>
      <c r="J185" s="348"/>
      <c r="K185" s="348"/>
      <c r="L185" s="348"/>
      <c r="M185" s="348"/>
      <c r="N185" s="348"/>
      <c r="O185" s="348"/>
      <c r="P185" s="348"/>
      <c r="Q185" s="348"/>
      <c r="R185" s="348"/>
      <c r="S185" s="348"/>
      <c r="T185" s="348"/>
      <c r="U185" s="348"/>
      <c r="V185" s="348"/>
      <c r="W185" s="348"/>
      <c r="X185" s="348"/>
      <c r="Y185" s="348"/>
      <c r="Z185" s="348"/>
      <c r="AA185" s="348"/>
      <c r="AB185" s="348"/>
      <c r="AC185" s="348"/>
      <c r="AD185" s="348"/>
      <c r="AE185" s="348"/>
      <c r="AF185" s="348"/>
      <c r="AG185" s="348"/>
      <c r="AH185" s="348"/>
      <c r="AI185" s="348"/>
      <c r="AJ185" s="348"/>
      <c r="AK185" s="348"/>
      <c r="AL185" s="348"/>
      <c r="AM185" s="348"/>
      <c r="AN185" s="348"/>
    </row>
    <row r="186" spans="3:40" ht="15">
      <c r="C186" s="350"/>
      <c r="D186" s="350"/>
      <c r="E186" s="359"/>
      <c r="F186" s="350"/>
      <c r="G186" s="350"/>
      <c r="H186" s="348"/>
      <c r="I186" s="348"/>
      <c r="J186" s="348"/>
      <c r="K186" s="348"/>
      <c r="L186" s="348"/>
      <c r="M186" s="348"/>
      <c r="N186" s="348"/>
      <c r="O186" s="348"/>
      <c r="P186" s="348"/>
      <c r="Q186" s="348"/>
      <c r="R186" s="348"/>
      <c r="S186" s="348"/>
      <c r="T186" s="348"/>
      <c r="U186" s="348"/>
      <c r="V186" s="348"/>
      <c r="W186" s="348"/>
      <c r="X186" s="348"/>
      <c r="Y186" s="348"/>
      <c r="Z186" s="348"/>
      <c r="AA186" s="348"/>
      <c r="AB186" s="348"/>
      <c r="AC186" s="348"/>
      <c r="AD186" s="348"/>
      <c r="AE186" s="348"/>
      <c r="AF186" s="348"/>
      <c r="AG186" s="348"/>
      <c r="AH186" s="348"/>
      <c r="AI186" s="348"/>
      <c r="AJ186" s="348"/>
      <c r="AK186" s="348"/>
      <c r="AL186" s="348"/>
      <c r="AM186" s="348"/>
      <c r="AN186" s="348"/>
    </row>
    <row r="187" spans="3:40" ht="15">
      <c r="C187" s="350"/>
      <c r="D187" s="350"/>
      <c r="E187" s="359"/>
      <c r="F187" s="350"/>
      <c r="G187" s="350"/>
      <c r="H187" s="348"/>
      <c r="I187" s="348"/>
      <c r="J187" s="348"/>
      <c r="K187" s="348"/>
      <c r="L187" s="348"/>
      <c r="M187" s="348"/>
      <c r="N187" s="348"/>
      <c r="O187" s="348"/>
      <c r="P187" s="348"/>
      <c r="Q187" s="348"/>
      <c r="R187" s="348"/>
      <c r="S187" s="348"/>
      <c r="T187" s="348"/>
      <c r="U187" s="348"/>
      <c r="V187" s="348"/>
      <c r="W187" s="348"/>
      <c r="X187" s="348"/>
      <c r="Y187" s="348"/>
      <c r="Z187" s="348"/>
      <c r="AA187" s="348"/>
      <c r="AB187" s="348"/>
      <c r="AC187" s="348"/>
      <c r="AD187" s="348"/>
      <c r="AE187" s="348"/>
      <c r="AF187" s="348"/>
      <c r="AG187" s="348"/>
      <c r="AH187" s="348"/>
      <c r="AI187" s="348"/>
      <c r="AJ187" s="348"/>
      <c r="AK187" s="348"/>
      <c r="AL187" s="348"/>
      <c r="AM187" s="348"/>
      <c r="AN187" s="348"/>
    </row>
    <row r="188" spans="3:40" ht="15">
      <c r="C188" s="350"/>
      <c r="D188" s="350"/>
      <c r="E188" s="359"/>
      <c r="F188" s="350"/>
      <c r="G188" s="350"/>
      <c r="H188" s="348"/>
      <c r="I188" s="348"/>
      <c r="J188" s="348"/>
      <c r="K188" s="348"/>
      <c r="L188" s="348"/>
      <c r="M188" s="348"/>
      <c r="N188" s="348"/>
      <c r="O188" s="348"/>
      <c r="P188" s="348"/>
      <c r="Q188" s="348"/>
      <c r="R188" s="348"/>
      <c r="S188" s="348"/>
      <c r="T188" s="348"/>
      <c r="U188" s="348"/>
      <c r="V188" s="348"/>
      <c r="W188" s="348"/>
      <c r="X188" s="348"/>
      <c r="Y188" s="348"/>
      <c r="Z188" s="348"/>
      <c r="AA188" s="348"/>
      <c r="AB188" s="348"/>
      <c r="AC188" s="348"/>
      <c r="AD188" s="348"/>
      <c r="AE188" s="348"/>
      <c r="AF188" s="348"/>
      <c r="AG188" s="348"/>
      <c r="AH188" s="348"/>
      <c r="AI188" s="348"/>
      <c r="AJ188" s="348"/>
      <c r="AK188" s="348"/>
      <c r="AL188" s="348"/>
      <c r="AM188" s="348"/>
      <c r="AN188" s="348"/>
    </row>
    <row r="189" spans="3:40" ht="15">
      <c r="C189" s="350"/>
      <c r="D189" s="350"/>
      <c r="E189" s="359"/>
      <c r="F189" s="350"/>
      <c r="G189" s="350"/>
      <c r="H189" s="348"/>
      <c r="I189" s="348"/>
      <c r="J189" s="348"/>
      <c r="K189" s="348"/>
      <c r="L189" s="348"/>
      <c r="M189" s="348"/>
      <c r="N189" s="348"/>
      <c r="O189" s="348"/>
      <c r="P189" s="348"/>
      <c r="Q189" s="348"/>
      <c r="R189" s="348"/>
      <c r="S189" s="348"/>
      <c r="T189" s="348"/>
      <c r="U189" s="348"/>
      <c r="V189" s="348"/>
      <c r="W189" s="348"/>
      <c r="X189" s="348"/>
      <c r="Y189" s="348"/>
      <c r="Z189" s="348"/>
      <c r="AA189" s="348"/>
      <c r="AB189" s="348"/>
      <c r="AC189" s="348"/>
      <c r="AD189" s="348"/>
      <c r="AE189" s="348"/>
      <c r="AF189" s="348"/>
      <c r="AG189" s="348"/>
      <c r="AH189" s="348"/>
      <c r="AI189" s="348"/>
      <c r="AJ189" s="348"/>
      <c r="AK189" s="348"/>
      <c r="AL189" s="348"/>
      <c r="AM189" s="348"/>
      <c r="AN189" s="348"/>
    </row>
    <row r="190" spans="3:40" ht="15">
      <c r="C190" s="350"/>
      <c r="D190" s="350"/>
      <c r="E190" s="359"/>
      <c r="F190" s="350"/>
      <c r="G190" s="350"/>
      <c r="H190" s="348"/>
      <c r="I190" s="348"/>
      <c r="J190" s="348"/>
      <c r="K190" s="348"/>
      <c r="L190" s="348"/>
      <c r="M190" s="348"/>
      <c r="N190" s="348"/>
      <c r="O190" s="348"/>
      <c r="P190" s="348"/>
      <c r="Q190" s="348"/>
      <c r="R190" s="348"/>
      <c r="S190" s="348"/>
      <c r="T190" s="348"/>
      <c r="U190" s="348"/>
      <c r="V190" s="348"/>
      <c r="W190" s="348"/>
      <c r="X190" s="348"/>
      <c r="Y190" s="348"/>
      <c r="Z190" s="348"/>
      <c r="AA190" s="348"/>
      <c r="AB190" s="348"/>
      <c r="AC190" s="348"/>
      <c r="AD190" s="348"/>
      <c r="AE190" s="348"/>
      <c r="AF190" s="348"/>
      <c r="AG190" s="348"/>
      <c r="AH190" s="348"/>
      <c r="AI190" s="348"/>
      <c r="AJ190" s="348"/>
      <c r="AK190" s="348"/>
      <c r="AL190" s="348"/>
      <c r="AM190" s="348"/>
      <c r="AN190" s="348"/>
    </row>
    <row r="191" spans="3:40" ht="15">
      <c r="C191" s="350"/>
      <c r="D191" s="350"/>
      <c r="E191" s="359"/>
      <c r="F191" s="350"/>
      <c r="G191" s="350"/>
      <c r="H191" s="348"/>
      <c r="I191" s="348"/>
      <c r="J191" s="348"/>
      <c r="K191" s="348"/>
      <c r="L191" s="348"/>
      <c r="M191" s="348"/>
      <c r="N191" s="348"/>
      <c r="O191" s="348"/>
      <c r="P191" s="348"/>
      <c r="Q191" s="348"/>
      <c r="R191" s="348"/>
      <c r="S191" s="348"/>
      <c r="T191" s="348"/>
      <c r="U191" s="348"/>
      <c r="V191" s="348"/>
      <c r="W191" s="348"/>
      <c r="X191" s="348"/>
      <c r="Y191" s="348"/>
      <c r="Z191" s="348"/>
      <c r="AA191" s="348"/>
      <c r="AB191" s="348"/>
      <c r="AC191" s="348"/>
      <c r="AD191" s="348"/>
      <c r="AE191" s="348"/>
      <c r="AF191" s="348"/>
      <c r="AG191" s="348"/>
      <c r="AH191" s="348"/>
      <c r="AI191" s="348"/>
      <c r="AJ191" s="348"/>
      <c r="AK191" s="348"/>
      <c r="AL191" s="348"/>
      <c r="AM191" s="348"/>
      <c r="AN191" s="348"/>
    </row>
    <row r="192" spans="3:40" ht="15">
      <c r="C192" s="350"/>
      <c r="D192" s="350"/>
      <c r="E192" s="359"/>
      <c r="F192" s="350"/>
      <c r="G192" s="350"/>
      <c r="H192" s="348"/>
      <c r="I192" s="348"/>
      <c r="J192" s="348"/>
      <c r="K192" s="348"/>
      <c r="L192" s="348"/>
      <c r="M192" s="348"/>
      <c r="N192" s="348"/>
      <c r="O192" s="348"/>
      <c r="P192" s="348"/>
      <c r="Q192" s="348"/>
      <c r="R192" s="348"/>
      <c r="S192" s="348"/>
      <c r="T192" s="348"/>
      <c r="U192" s="348"/>
      <c r="V192" s="348"/>
      <c r="W192" s="348"/>
      <c r="X192" s="348"/>
      <c r="Y192" s="348"/>
      <c r="Z192" s="348"/>
      <c r="AA192" s="348"/>
      <c r="AB192" s="348"/>
      <c r="AC192" s="348"/>
      <c r="AD192" s="348"/>
      <c r="AE192" s="348"/>
      <c r="AF192" s="348"/>
      <c r="AG192" s="348"/>
      <c r="AH192" s="348"/>
      <c r="AI192" s="348"/>
      <c r="AJ192" s="348"/>
      <c r="AK192" s="348"/>
      <c r="AL192" s="348"/>
      <c r="AM192" s="348"/>
      <c r="AN192" s="348"/>
    </row>
    <row r="193" spans="3:40" ht="15">
      <c r="C193" s="350"/>
      <c r="D193" s="350"/>
      <c r="E193" s="359"/>
      <c r="F193" s="350"/>
      <c r="G193" s="350"/>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348"/>
      <c r="AK193" s="348"/>
      <c r="AL193" s="348"/>
      <c r="AM193" s="348"/>
      <c r="AN193" s="348"/>
    </row>
    <row r="194" spans="3:40" ht="15">
      <c r="C194" s="350"/>
      <c r="D194" s="350"/>
      <c r="E194" s="359"/>
      <c r="F194" s="350"/>
      <c r="G194" s="350"/>
      <c r="H194" s="348"/>
      <c r="I194" s="348"/>
      <c r="J194" s="348"/>
      <c r="K194" s="348"/>
      <c r="L194" s="348"/>
      <c r="M194" s="348"/>
      <c r="N194" s="348"/>
      <c r="O194" s="348"/>
      <c r="P194" s="348"/>
      <c r="Q194" s="348"/>
      <c r="R194" s="348"/>
      <c r="S194" s="348"/>
      <c r="T194" s="348"/>
      <c r="U194" s="348"/>
      <c r="V194" s="348"/>
      <c r="W194" s="348"/>
      <c r="X194" s="348"/>
      <c r="Y194" s="348"/>
      <c r="Z194" s="348"/>
      <c r="AA194" s="348"/>
      <c r="AB194" s="348"/>
      <c r="AC194" s="348"/>
      <c r="AD194" s="348"/>
      <c r="AE194" s="348"/>
      <c r="AF194" s="348"/>
      <c r="AG194" s="348"/>
      <c r="AH194" s="348"/>
      <c r="AI194" s="348"/>
      <c r="AJ194" s="348"/>
      <c r="AK194" s="348"/>
      <c r="AL194" s="348"/>
      <c r="AM194" s="348"/>
      <c r="AN194" s="348"/>
    </row>
    <row r="195" spans="3:40" ht="15">
      <c r="C195" s="350"/>
      <c r="D195" s="350"/>
      <c r="E195" s="359"/>
      <c r="F195" s="350"/>
      <c r="G195" s="350"/>
      <c r="H195" s="348"/>
      <c r="I195" s="348"/>
      <c r="J195" s="348"/>
      <c r="K195" s="348"/>
      <c r="L195" s="348"/>
      <c r="M195" s="348"/>
      <c r="N195" s="348"/>
      <c r="O195" s="348"/>
      <c r="P195" s="348"/>
      <c r="Q195" s="348"/>
      <c r="R195" s="348"/>
      <c r="S195" s="348"/>
      <c r="T195" s="348"/>
      <c r="U195" s="348"/>
      <c r="V195" s="348"/>
      <c r="W195" s="348"/>
      <c r="X195" s="348"/>
      <c r="Y195" s="348"/>
      <c r="Z195" s="348"/>
      <c r="AA195" s="348"/>
      <c r="AB195" s="348"/>
      <c r="AC195" s="348"/>
      <c r="AD195" s="348"/>
      <c r="AE195" s="348"/>
      <c r="AF195" s="348"/>
      <c r="AG195" s="348"/>
      <c r="AH195" s="348"/>
      <c r="AI195" s="348"/>
      <c r="AJ195" s="348"/>
      <c r="AK195" s="348"/>
      <c r="AL195" s="348"/>
      <c r="AM195" s="348"/>
      <c r="AN195" s="348"/>
    </row>
    <row r="196" spans="3:40" ht="15">
      <c r="C196" s="350"/>
      <c r="D196" s="350"/>
      <c r="E196" s="359"/>
      <c r="F196" s="350"/>
      <c r="G196" s="350"/>
      <c r="H196" s="348"/>
      <c r="I196" s="348"/>
      <c r="J196" s="348"/>
      <c r="K196" s="348"/>
      <c r="L196" s="348"/>
      <c r="M196" s="348"/>
      <c r="N196" s="348"/>
      <c r="O196" s="348"/>
      <c r="P196" s="348"/>
      <c r="Q196" s="348"/>
      <c r="R196" s="348"/>
      <c r="S196" s="348"/>
      <c r="T196" s="348"/>
      <c r="U196" s="348"/>
      <c r="V196" s="348"/>
      <c r="W196" s="348"/>
      <c r="X196" s="348"/>
      <c r="Y196" s="348"/>
      <c r="Z196" s="348"/>
      <c r="AA196" s="348"/>
      <c r="AB196" s="348"/>
      <c r="AC196" s="348"/>
      <c r="AD196" s="348"/>
      <c r="AE196" s="348"/>
      <c r="AF196" s="348"/>
      <c r="AG196" s="348"/>
      <c r="AH196" s="348"/>
      <c r="AI196" s="348"/>
      <c r="AJ196" s="348"/>
      <c r="AK196" s="348"/>
      <c r="AL196" s="348"/>
      <c r="AM196" s="348"/>
      <c r="AN196" s="348"/>
    </row>
    <row r="197" spans="3:40" ht="15">
      <c r="C197" s="350"/>
      <c r="D197" s="350"/>
      <c r="E197" s="359"/>
      <c r="F197" s="350"/>
      <c r="G197" s="350"/>
      <c r="H197" s="348"/>
      <c r="I197" s="348"/>
      <c r="J197" s="348"/>
      <c r="K197" s="348"/>
      <c r="L197" s="348"/>
      <c r="M197" s="348"/>
      <c r="N197" s="348"/>
      <c r="O197" s="348"/>
      <c r="P197" s="348"/>
      <c r="Q197" s="348"/>
      <c r="R197" s="348"/>
      <c r="S197" s="348"/>
      <c r="T197" s="348"/>
      <c r="U197" s="348"/>
      <c r="V197" s="348"/>
      <c r="W197" s="348"/>
      <c r="X197" s="348"/>
      <c r="Y197" s="348"/>
      <c r="Z197" s="348"/>
      <c r="AA197" s="348"/>
      <c r="AB197" s="348"/>
      <c r="AC197" s="348"/>
      <c r="AD197" s="348"/>
      <c r="AE197" s="348"/>
      <c r="AF197" s="348"/>
      <c r="AG197" s="348"/>
      <c r="AH197" s="348"/>
      <c r="AI197" s="348"/>
      <c r="AJ197" s="348"/>
      <c r="AK197" s="348"/>
      <c r="AL197" s="348"/>
      <c r="AM197" s="348"/>
      <c r="AN197" s="348"/>
    </row>
    <row r="198" spans="3:40" ht="15">
      <c r="C198" s="350"/>
      <c r="D198" s="350"/>
      <c r="E198" s="359"/>
      <c r="F198" s="350"/>
      <c r="G198" s="350"/>
      <c r="H198" s="348"/>
      <c r="I198" s="348"/>
      <c r="J198" s="348"/>
      <c r="K198" s="348"/>
      <c r="L198" s="348"/>
      <c r="M198" s="348"/>
      <c r="N198" s="348"/>
      <c r="O198" s="348"/>
      <c r="P198" s="348"/>
      <c r="Q198" s="348"/>
      <c r="R198" s="348"/>
      <c r="S198" s="348"/>
      <c r="T198" s="348"/>
      <c r="U198" s="348"/>
      <c r="V198" s="348"/>
      <c r="W198" s="348"/>
      <c r="X198" s="348"/>
      <c r="Y198" s="348"/>
      <c r="Z198" s="348"/>
      <c r="AA198" s="348"/>
      <c r="AB198" s="348"/>
      <c r="AC198" s="348"/>
      <c r="AD198" s="348"/>
      <c r="AE198" s="348"/>
      <c r="AF198" s="348"/>
      <c r="AG198" s="348"/>
      <c r="AH198" s="348"/>
      <c r="AI198" s="348"/>
      <c r="AJ198" s="348"/>
      <c r="AK198" s="348"/>
      <c r="AL198" s="348"/>
      <c r="AM198" s="348"/>
      <c r="AN198" s="348"/>
    </row>
    <row r="199" spans="3:40" ht="15">
      <c r="C199" s="350"/>
      <c r="D199" s="350"/>
      <c r="E199" s="359"/>
      <c r="F199" s="350"/>
      <c r="G199" s="350"/>
      <c r="H199" s="348"/>
      <c r="I199" s="348"/>
      <c r="J199" s="348"/>
      <c r="K199" s="348"/>
      <c r="L199" s="348"/>
      <c r="M199" s="348"/>
      <c r="N199" s="348"/>
      <c r="O199" s="348"/>
      <c r="P199" s="348"/>
      <c r="Q199" s="348"/>
      <c r="R199" s="348"/>
      <c r="S199" s="348"/>
      <c r="T199" s="348"/>
      <c r="U199" s="348"/>
      <c r="V199" s="348"/>
      <c r="W199" s="348"/>
      <c r="X199" s="348"/>
      <c r="Y199" s="348"/>
      <c r="Z199" s="348"/>
      <c r="AA199" s="348"/>
      <c r="AB199" s="348"/>
      <c r="AC199" s="348"/>
      <c r="AD199" s="348"/>
      <c r="AE199" s="348"/>
      <c r="AF199" s="348"/>
      <c r="AG199" s="348"/>
      <c r="AH199" s="348"/>
      <c r="AI199" s="348"/>
      <c r="AJ199" s="348"/>
      <c r="AK199" s="348"/>
      <c r="AL199" s="348"/>
      <c r="AM199" s="348"/>
      <c r="AN199" s="348"/>
    </row>
    <row r="200" spans="3:40" ht="15">
      <c r="C200" s="350"/>
      <c r="D200" s="350"/>
      <c r="E200" s="359"/>
      <c r="F200" s="350"/>
      <c r="G200" s="350"/>
      <c r="H200" s="348"/>
      <c r="I200" s="348"/>
      <c r="J200" s="348"/>
      <c r="K200" s="348"/>
      <c r="L200" s="348"/>
      <c r="M200" s="348"/>
      <c r="N200" s="348"/>
      <c r="O200" s="348"/>
      <c r="P200" s="348"/>
      <c r="Q200" s="348"/>
      <c r="R200" s="348"/>
      <c r="S200" s="348"/>
      <c r="T200" s="348"/>
      <c r="U200" s="348"/>
      <c r="V200" s="348"/>
      <c r="W200" s="348"/>
      <c r="X200" s="348"/>
      <c r="Y200" s="348"/>
      <c r="Z200" s="348"/>
      <c r="AA200" s="348"/>
      <c r="AB200" s="348"/>
      <c r="AC200" s="348"/>
      <c r="AD200" s="348"/>
      <c r="AE200" s="348"/>
      <c r="AF200" s="348"/>
      <c r="AG200" s="348"/>
      <c r="AH200" s="348"/>
      <c r="AI200" s="348"/>
      <c r="AJ200" s="348"/>
      <c r="AK200" s="348"/>
      <c r="AL200" s="348"/>
      <c r="AM200" s="348"/>
      <c r="AN200" s="348"/>
    </row>
    <row r="201" spans="3:40" ht="15">
      <c r="C201" s="350"/>
      <c r="D201" s="350"/>
      <c r="E201" s="359"/>
      <c r="F201" s="350"/>
      <c r="G201" s="350"/>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row>
    <row r="202" spans="3:40" ht="15">
      <c r="C202" s="350"/>
      <c r="D202" s="350"/>
      <c r="E202" s="359"/>
      <c r="F202" s="350"/>
      <c r="G202" s="350"/>
      <c r="H202" s="348"/>
      <c r="I202" s="348"/>
      <c r="J202" s="348"/>
      <c r="K202" s="348"/>
      <c r="L202" s="348"/>
      <c r="M202" s="348"/>
      <c r="N202" s="348"/>
      <c r="O202" s="348"/>
      <c r="P202" s="348"/>
      <c r="Q202" s="348"/>
      <c r="R202" s="348"/>
      <c r="S202" s="348"/>
      <c r="T202" s="348"/>
      <c r="U202" s="348"/>
      <c r="V202" s="348"/>
      <c r="W202" s="348"/>
      <c r="X202" s="348"/>
      <c r="Y202" s="348"/>
      <c r="Z202" s="348"/>
      <c r="AA202" s="348"/>
      <c r="AB202" s="348"/>
      <c r="AC202" s="348"/>
      <c r="AD202" s="348"/>
      <c r="AE202" s="348"/>
      <c r="AF202" s="348"/>
      <c r="AG202" s="348"/>
      <c r="AH202" s="348"/>
      <c r="AI202" s="348"/>
      <c r="AJ202" s="348"/>
      <c r="AK202" s="348"/>
      <c r="AL202" s="348"/>
      <c r="AM202" s="348"/>
      <c r="AN202" s="348"/>
    </row>
    <row r="203" spans="3:40" ht="15">
      <c r="C203" s="350"/>
      <c r="D203" s="350"/>
      <c r="E203" s="359"/>
      <c r="F203" s="350"/>
      <c r="G203" s="350"/>
      <c r="H203" s="348"/>
      <c r="I203" s="348"/>
      <c r="J203" s="348"/>
      <c r="K203" s="348"/>
      <c r="L203" s="348"/>
      <c r="M203" s="348"/>
      <c r="N203" s="348"/>
      <c r="O203" s="348"/>
      <c r="P203" s="348"/>
      <c r="Q203" s="348"/>
      <c r="R203" s="348"/>
      <c r="S203" s="348"/>
      <c r="T203" s="348"/>
      <c r="U203" s="348"/>
      <c r="V203" s="348"/>
      <c r="W203" s="348"/>
      <c r="X203" s="348"/>
      <c r="Y203" s="348"/>
      <c r="Z203" s="348"/>
      <c r="AA203" s="348"/>
      <c r="AB203" s="348"/>
      <c r="AC203" s="348"/>
      <c r="AD203" s="348"/>
      <c r="AE203" s="348"/>
      <c r="AF203" s="348"/>
      <c r="AG203" s="348"/>
      <c r="AH203" s="348"/>
      <c r="AI203" s="348"/>
      <c r="AJ203" s="348"/>
      <c r="AK203" s="348"/>
      <c r="AL203" s="348"/>
      <c r="AM203" s="348"/>
      <c r="AN203" s="348"/>
    </row>
    <row r="204" spans="3:40" ht="15">
      <c r="C204" s="350"/>
      <c r="D204" s="350"/>
      <c r="E204" s="359"/>
      <c r="F204" s="350"/>
      <c r="G204" s="350"/>
      <c r="H204" s="348"/>
      <c r="I204" s="348"/>
      <c r="J204" s="348"/>
      <c r="K204" s="348"/>
      <c r="L204" s="348"/>
      <c r="M204" s="348"/>
      <c r="N204" s="348"/>
      <c r="O204" s="348"/>
      <c r="P204" s="348"/>
      <c r="Q204" s="348"/>
      <c r="R204" s="348"/>
      <c r="S204" s="348"/>
      <c r="T204" s="348"/>
      <c r="U204" s="348"/>
      <c r="V204" s="348"/>
      <c r="W204" s="348"/>
      <c r="X204" s="348"/>
      <c r="Y204" s="348"/>
      <c r="Z204" s="348"/>
      <c r="AA204" s="348"/>
      <c r="AB204" s="348"/>
      <c r="AC204" s="348"/>
      <c r="AD204" s="348"/>
      <c r="AE204" s="348"/>
      <c r="AF204" s="348"/>
      <c r="AG204" s="348"/>
      <c r="AH204" s="348"/>
      <c r="AI204" s="348"/>
      <c r="AJ204" s="348"/>
      <c r="AK204" s="348"/>
      <c r="AL204" s="348"/>
      <c r="AM204" s="348"/>
      <c r="AN204" s="348"/>
    </row>
    <row r="205" spans="3:40" ht="15">
      <c r="C205" s="350"/>
      <c r="D205" s="350"/>
      <c r="E205" s="359"/>
      <c r="F205" s="350"/>
      <c r="G205" s="350"/>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348"/>
      <c r="AH205" s="348"/>
      <c r="AI205" s="348"/>
      <c r="AJ205" s="348"/>
      <c r="AK205" s="348"/>
      <c r="AL205" s="348"/>
      <c r="AM205" s="348"/>
      <c r="AN205" s="348"/>
    </row>
    <row r="206" spans="3:40" ht="15">
      <c r="C206" s="350"/>
      <c r="D206" s="350"/>
      <c r="E206" s="359"/>
      <c r="F206" s="350"/>
      <c r="G206" s="350"/>
      <c r="H206" s="348"/>
      <c r="I206" s="348"/>
      <c r="J206" s="348"/>
      <c r="K206" s="348"/>
      <c r="L206" s="348"/>
      <c r="M206" s="348"/>
      <c r="N206" s="348"/>
      <c r="O206" s="348"/>
      <c r="P206" s="348"/>
      <c r="Q206" s="348"/>
      <c r="R206" s="348"/>
      <c r="S206" s="348"/>
      <c r="T206" s="348"/>
      <c r="U206" s="348"/>
      <c r="V206" s="348"/>
      <c r="W206" s="348"/>
      <c r="X206" s="348"/>
      <c r="Y206" s="348"/>
      <c r="Z206" s="348"/>
      <c r="AA206" s="348"/>
      <c r="AB206" s="348"/>
      <c r="AC206" s="348"/>
      <c r="AD206" s="348"/>
      <c r="AE206" s="348"/>
      <c r="AF206" s="348"/>
      <c r="AG206" s="348"/>
      <c r="AH206" s="348"/>
      <c r="AI206" s="348"/>
      <c r="AJ206" s="348"/>
      <c r="AK206" s="348"/>
      <c r="AL206" s="348"/>
      <c r="AM206" s="348"/>
      <c r="AN206" s="348"/>
    </row>
    <row r="207" spans="3:40" ht="15">
      <c r="C207" s="350"/>
      <c r="D207" s="350"/>
      <c r="E207" s="359"/>
      <c r="F207" s="350"/>
      <c r="G207" s="350"/>
      <c r="H207" s="348"/>
      <c r="I207" s="348"/>
      <c r="J207" s="348"/>
      <c r="K207" s="348"/>
      <c r="L207" s="348"/>
      <c r="M207" s="348"/>
      <c r="N207" s="348"/>
      <c r="O207" s="348"/>
      <c r="P207" s="348"/>
      <c r="Q207" s="348"/>
      <c r="R207" s="348"/>
      <c r="S207" s="348"/>
      <c r="T207" s="348"/>
      <c r="U207" s="348"/>
      <c r="V207" s="348"/>
      <c r="W207" s="348"/>
      <c r="X207" s="348"/>
      <c r="Y207" s="348"/>
      <c r="Z207" s="348"/>
      <c r="AA207" s="348"/>
      <c r="AB207" s="348"/>
      <c r="AC207" s="348"/>
      <c r="AD207" s="348"/>
      <c r="AE207" s="348"/>
      <c r="AF207" s="348"/>
      <c r="AG207" s="348"/>
      <c r="AH207" s="348"/>
      <c r="AI207" s="348"/>
      <c r="AJ207" s="348"/>
      <c r="AK207" s="348"/>
      <c r="AL207" s="348"/>
      <c r="AM207" s="348"/>
      <c r="AN207" s="348"/>
    </row>
    <row r="208" spans="3:40" ht="15">
      <c r="C208" s="350"/>
      <c r="D208" s="350"/>
      <c r="E208" s="359"/>
      <c r="F208" s="350"/>
      <c r="G208" s="350"/>
      <c r="H208" s="348"/>
      <c r="I208" s="348"/>
      <c r="J208" s="348"/>
      <c r="K208" s="348"/>
      <c r="L208" s="348"/>
      <c r="M208" s="348"/>
      <c r="N208" s="348"/>
      <c r="O208" s="348"/>
      <c r="P208" s="348"/>
      <c r="Q208" s="348"/>
      <c r="R208" s="348"/>
      <c r="S208" s="348"/>
      <c r="T208" s="348"/>
      <c r="U208" s="348"/>
      <c r="V208" s="348"/>
      <c r="W208" s="348"/>
      <c r="X208" s="348"/>
      <c r="Y208" s="348"/>
      <c r="Z208" s="348"/>
      <c r="AA208" s="348"/>
      <c r="AB208" s="348"/>
      <c r="AC208" s="348"/>
      <c r="AD208" s="348"/>
      <c r="AE208" s="348"/>
      <c r="AF208" s="348"/>
      <c r="AG208" s="348"/>
      <c r="AH208" s="348"/>
      <c r="AI208" s="348"/>
      <c r="AJ208" s="348"/>
      <c r="AK208" s="348"/>
      <c r="AL208" s="348"/>
      <c r="AM208" s="348"/>
      <c r="AN208" s="348"/>
    </row>
    <row r="209" spans="3:40" ht="15">
      <c r="C209" s="350"/>
      <c r="D209" s="350"/>
      <c r="E209" s="359"/>
      <c r="F209" s="350"/>
      <c r="G209" s="350"/>
      <c r="H209" s="348"/>
      <c r="I209" s="348"/>
      <c r="J209" s="348"/>
      <c r="K209" s="348"/>
      <c r="L209" s="348"/>
      <c r="M209" s="348"/>
      <c r="N209" s="348"/>
      <c r="O209" s="348"/>
      <c r="P209" s="348"/>
      <c r="Q209" s="348"/>
      <c r="R209" s="348"/>
      <c r="S209" s="348"/>
      <c r="T209" s="348"/>
      <c r="U209" s="348"/>
      <c r="V209" s="348"/>
      <c r="W209" s="348"/>
      <c r="X209" s="348"/>
      <c r="Y209" s="348"/>
      <c r="Z209" s="348"/>
      <c r="AA209" s="348"/>
      <c r="AB209" s="348"/>
      <c r="AC209" s="348"/>
      <c r="AD209" s="348"/>
      <c r="AE209" s="348"/>
      <c r="AF209" s="348"/>
      <c r="AG209" s="348"/>
      <c r="AH209" s="348"/>
      <c r="AI209" s="348"/>
      <c r="AJ209" s="348"/>
      <c r="AK209" s="348"/>
      <c r="AL209" s="348"/>
      <c r="AM209" s="348"/>
      <c r="AN209" s="348"/>
    </row>
    <row r="210" spans="3:40" ht="15">
      <c r="C210" s="350"/>
      <c r="D210" s="350"/>
      <c r="E210" s="359"/>
      <c r="F210" s="350"/>
      <c r="G210" s="350"/>
      <c r="H210" s="348"/>
      <c r="I210" s="348"/>
      <c r="J210" s="348"/>
      <c r="K210" s="348"/>
      <c r="L210" s="348"/>
      <c r="M210" s="348"/>
      <c r="N210" s="348"/>
      <c r="O210" s="348"/>
      <c r="P210" s="348"/>
      <c r="Q210" s="348"/>
      <c r="R210" s="348"/>
      <c r="S210" s="348"/>
      <c r="T210" s="348"/>
      <c r="U210" s="348"/>
      <c r="V210" s="348"/>
      <c r="W210" s="348"/>
      <c r="X210" s="348"/>
      <c r="Y210" s="348"/>
      <c r="Z210" s="348"/>
      <c r="AA210" s="348"/>
      <c r="AB210" s="348"/>
      <c r="AC210" s="348"/>
      <c r="AD210" s="348"/>
      <c r="AE210" s="348"/>
      <c r="AF210" s="348"/>
      <c r="AG210" s="348"/>
      <c r="AH210" s="348"/>
      <c r="AI210" s="348"/>
      <c r="AJ210" s="348"/>
      <c r="AK210" s="348"/>
      <c r="AL210" s="348"/>
      <c r="AM210" s="348"/>
      <c r="AN210" s="348"/>
    </row>
    <row r="211" spans="3:40" ht="15">
      <c r="C211" s="350"/>
      <c r="D211" s="350"/>
      <c r="E211" s="359"/>
      <c r="F211" s="350"/>
      <c r="G211" s="350"/>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8"/>
    </row>
    <row r="212" spans="3:40" ht="15">
      <c r="C212" s="350"/>
      <c r="D212" s="350"/>
      <c r="E212" s="359"/>
      <c r="F212" s="350"/>
      <c r="G212" s="350"/>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8"/>
      <c r="AE212" s="348"/>
      <c r="AF212" s="348"/>
      <c r="AG212" s="348"/>
      <c r="AH212" s="348"/>
      <c r="AI212" s="348"/>
      <c r="AJ212" s="348"/>
      <c r="AK212" s="348"/>
      <c r="AL212" s="348"/>
      <c r="AM212" s="348"/>
      <c r="AN212" s="348"/>
    </row>
    <row r="213" spans="3:40" ht="15">
      <c r="C213" s="350"/>
      <c r="D213" s="350"/>
      <c r="E213" s="359"/>
      <c r="F213" s="350"/>
      <c r="G213" s="350"/>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row>
    <row r="214" spans="3:40" ht="15">
      <c r="C214" s="350"/>
      <c r="D214" s="350"/>
      <c r="E214" s="359"/>
      <c r="F214" s="350"/>
      <c r="G214" s="350"/>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348"/>
      <c r="AE214" s="348"/>
      <c r="AF214" s="348"/>
      <c r="AG214" s="348"/>
      <c r="AH214" s="348"/>
      <c r="AI214" s="348"/>
      <c r="AJ214" s="348"/>
      <c r="AK214" s="348"/>
      <c r="AL214" s="348"/>
      <c r="AM214" s="348"/>
      <c r="AN214" s="348"/>
    </row>
    <row r="215" spans="3:40" ht="15">
      <c r="C215" s="350"/>
      <c r="D215" s="350"/>
      <c r="E215" s="359"/>
      <c r="F215" s="350"/>
      <c r="G215" s="350"/>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8"/>
      <c r="AD215" s="348"/>
      <c r="AE215" s="348"/>
      <c r="AF215" s="348"/>
      <c r="AG215" s="348"/>
      <c r="AH215" s="348"/>
      <c r="AI215" s="348"/>
      <c r="AJ215" s="348"/>
      <c r="AK215" s="348"/>
      <c r="AL215" s="348"/>
      <c r="AM215" s="348"/>
      <c r="AN215" s="348"/>
    </row>
    <row r="216" spans="3:40" ht="15">
      <c r="C216" s="350"/>
      <c r="D216" s="350"/>
      <c r="E216" s="359"/>
      <c r="F216" s="350"/>
      <c r="G216" s="350"/>
      <c r="H216" s="348"/>
      <c r="I216" s="348"/>
      <c r="J216" s="348"/>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348"/>
      <c r="AK216" s="348"/>
      <c r="AL216" s="348"/>
      <c r="AM216" s="348"/>
      <c r="AN216" s="348"/>
    </row>
    <row r="217" spans="3:40" ht="15">
      <c r="C217" s="350"/>
      <c r="D217" s="350"/>
      <c r="E217" s="359"/>
      <c r="F217" s="350"/>
      <c r="G217" s="350"/>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8"/>
      <c r="AD217" s="348"/>
      <c r="AE217" s="348"/>
      <c r="AF217" s="348"/>
      <c r="AG217" s="348"/>
      <c r="AH217" s="348"/>
      <c r="AI217" s="348"/>
      <c r="AJ217" s="348"/>
      <c r="AK217" s="348"/>
      <c r="AL217" s="348"/>
      <c r="AM217" s="348"/>
      <c r="AN217" s="348"/>
    </row>
    <row r="218" spans="3:40" ht="15">
      <c r="C218" s="350"/>
      <c r="D218" s="350"/>
      <c r="E218" s="359"/>
      <c r="F218" s="350"/>
      <c r="G218" s="350"/>
      <c r="H218" s="348"/>
      <c r="I218" s="348"/>
      <c r="J218" s="348"/>
      <c r="K218" s="348"/>
      <c r="L218" s="348"/>
      <c r="M218" s="348"/>
      <c r="N218" s="348"/>
      <c r="O218" s="348"/>
      <c r="P218" s="348"/>
      <c r="Q218" s="348"/>
      <c r="R218" s="348"/>
      <c r="S218" s="348"/>
      <c r="T218" s="348"/>
      <c r="U218" s="348"/>
      <c r="V218" s="348"/>
      <c r="W218" s="348"/>
      <c r="X218" s="348"/>
      <c r="Y218" s="348"/>
      <c r="Z218" s="348"/>
      <c r="AA218" s="348"/>
      <c r="AB218" s="348"/>
      <c r="AC218" s="348"/>
      <c r="AD218" s="348"/>
      <c r="AE218" s="348"/>
      <c r="AF218" s="348"/>
      <c r="AG218" s="348"/>
      <c r="AH218" s="348"/>
      <c r="AI218" s="348"/>
      <c r="AJ218" s="348"/>
      <c r="AK218" s="348"/>
      <c r="AL218" s="348"/>
      <c r="AM218" s="348"/>
      <c r="AN218" s="348"/>
    </row>
    <row r="219" spans="3:40" ht="15">
      <c r="C219" s="350"/>
      <c r="D219" s="350"/>
      <c r="E219" s="359"/>
      <c r="F219" s="350"/>
      <c r="G219" s="350"/>
      <c r="H219" s="348"/>
      <c r="I219" s="348"/>
      <c r="J219" s="348"/>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348"/>
      <c r="AK219" s="348"/>
      <c r="AL219" s="348"/>
      <c r="AM219" s="348"/>
      <c r="AN219" s="348"/>
    </row>
    <row r="220" spans="3:40" ht="15">
      <c r="C220" s="350"/>
      <c r="D220" s="350"/>
      <c r="E220" s="359"/>
      <c r="F220" s="350"/>
      <c r="G220" s="350"/>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row>
    <row r="221" spans="3:40" ht="15">
      <c r="C221" s="350"/>
      <c r="D221" s="350"/>
      <c r="E221" s="359"/>
      <c r="F221" s="350"/>
      <c r="G221" s="350"/>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348"/>
      <c r="AJ221" s="348"/>
      <c r="AK221" s="348"/>
      <c r="AL221" s="348"/>
      <c r="AM221" s="348"/>
      <c r="AN221" s="348"/>
    </row>
    <row r="222" spans="3:40" ht="15">
      <c r="C222" s="350"/>
      <c r="D222" s="350"/>
      <c r="E222" s="359"/>
      <c r="F222" s="350"/>
      <c r="G222" s="350"/>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348"/>
      <c r="AH222" s="348"/>
      <c r="AI222" s="348"/>
      <c r="AJ222" s="348"/>
      <c r="AK222" s="348"/>
      <c r="AL222" s="348"/>
      <c r="AM222" s="348"/>
      <c r="AN222" s="348"/>
    </row>
    <row r="223" spans="3:40" ht="15">
      <c r="C223" s="350"/>
      <c r="D223" s="350"/>
      <c r="E223" s="359"/>
      <c r="F223" s="350"/>
      <c r="G223" s="350"/>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8"/>
      <c r="AE223" s="348"/>
      <c r="AF223" s="348"/>
      <c r="AG223" s="348"/>
      <c r="AH223" s="348"/>
      <c r="AI223" s="348"/>
      <c r="AJ223" s="348"/>
      <c r="AK223" s="348"/>
      <c r="AL223" s="348"/>
      <c r="AM223" s="348"/>
      <c r="AN223" s="348"/>
    </row>
    <row r="224" spans="3:40" ht="15">
      <c r="C224" s="350"/>
      <c r="D224" s="350"/>
      <c r="E224" s="359"/>
      <c r="F224" s="350"/>
      <c r="G224" s="350"/>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8"/>
      <c r="AF224" s="348"/>
      <c r="AG224" s="348"/>
      <c r="AH224" s="348"/>
      <c r="AI224" s="348"/>
      <c r="AJ224" s="348"/>
      <c r="AK224" s="348"/>
      <c r="AL224" s="348"/>
      <c r="AM224" s="348"/>
      <c r="AN224" s="348"/>
    </row>
    <row r="225" spans="3:40" ht="15">
      <c r="C225" s="350"/>
      <c r="D225" s="350"/>
      <c r="E225" s="359"/>
      <c r="F225" s="350"/>
      <c r="G225" s="350"/>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row>
    <row r="226" spans="3:40" ht="15">
      <c r="C226" s="350"/>
      <c r="D226" s="350"/>
      <c r="E226" s="359"/>
      <c r="F226" s="350"/>
      <c r="G226" s="350"/>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348"/>
      <c r="AK226" s="348"/>
      <c r="AL226" s="348"/>
      <c r="AM226" s="348"/>
      <c r="AN226" s="348"/>
    </row>
    <row r="227" spans="3:40" ht="15">
      <c r="C227" s="350"/>
      <c r="D227" s="350"/>
      <c r="E227" s="359"/>
      <c r="F227" s="350"/>
      <c r="G227" s="350"/>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row>
    <row r="228" spans="3:40" ht="15">
      <c r="C228" s="350"/>
      <c r="D228" s="350"/>
      <c r="E228" s="359"/>
      <c r="F228" s="350"/>
      <c r="G228" s="350"/>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row>
    <row r="229" spans="3:40" ht="15">
      <c r="C229" s="350"/>
      <c r="D229" s="350"/>
      <c r="E229" s="359"/>
      <c r="F229" s="350"/>
      <c r="G229" s="350"/>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row>
    <row r="230" spans="3:40" ht="15">
      <c r="C230" s="350"/>
      <c r="D230" s="350"/>
      <c r="E230" s="359"/>
      <c r="F230" s="350"/>
      <c r="G230" s="350"/>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row>
    <row r="231" spans="3:40" ht="15">
      <c r="C231" s="350"/>
      <c r="D231" s="350"/>
      <c r="E231" s="359"/>
      <c r="F231" s="350"/>
      <c r="G231" s="350"/>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row>
    <row r="232" spans="3:40" ht="15">
      <c r="C232" s="350"/>
      <c r="D232" s="350"/>
      <c r="E232" s="359"/>
      <c r="F232" s="350"/>
      <c r="G232" s="350"/>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row>
    <row r="233" spans="3:40" ht="15">
      <c r="C233" s="350"/>
      <c r="D233" s="350"/>
      <c r="E233" s="359"/>
      <c r="F233" s="350"/>
      <c r="G233" s="350"/>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row>
    <row r="234" spans="3:40" ht="15">
      <c r="C234" s="350"/>
      <c r="D234" s="350"/>
      <c r="E234" s="359"/>
      <c r="F234" s="350"/>
      <c r="G234" s="350"/>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8"/>
      <c r="AE234" s="348"/>
      <c r="AF234" s="348"/>
      <c r="AG234" s="348"/>
      <c r="AH234" s="348"/>
      <c r="AI234" s="348"/>
      <c r="AJ234" s="348"/>
      <c r="AK234" s="348"/>
      <c r="AL234" s="348"/>
      <c r="AM234" s="348"/>
      <c r="AN234" s="348"/>
    </row>
    <row r="235" spans="3:40" ht="15">
      <c r="C235" s="350"/>
      <c r="D235" s="350"/>
      <c r="E235" s="359"/>
      <c r="F235" s="350"/>
      <c r="G235" s="350"/>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8"/>
      <c r="AD235" s="348"/>
      <c r="AE235" s="348"/>
      <c r="AF235" s="348"/>
      <c r="AG235" s="348"/>
      <c r="AH235" s="348"/>
      <c r="AI235" s="348"/>
      <c r="AJ235" s="348"/>
      <c r="AK235" s="348"/>
      <c r="AL235" s="348"/>
      <c r="AM235" s="348"/>
      <c r="AN235" s="348"/>
    </row>
    <row r="236" spans="3:40" ht="15">
      <c r="C236" s="350"/>
      <c r="D236" s="350"/>
      <c r="E236" s="359"/>
      <c r="F236" s="350"/>
      <c r="G236" s="350"/>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8"/>
      <c r="AD236" s="348"/>
      <c r="AE236" s="348"/>
      <c r="AF236" s="348"/>
      <c r="AG236" s="348"/>
      <c r="AH236" s="348"/>
      <c r="AI236" s="348"/>
      <c r="AJ236" s="348"/>
      <c r="AK236" s="348"/>
      <c r="AL236" s="348"/>
      <c r="AM236" s="348"/>
      <c r="AN236" s="348"/>
    </row>
    <row r="237" spans="3:40" ht="15">
      <c r="C237" s="350"/>
      <c r="D237" s="350"/>
      <c r="E237" s="359"/>
      <c r="F237" s="350"/>
      <c r="G237" s="350"/>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row>
    <row r="238" spans="3:40" ht="15">
      <c r="C238" s="350"/>
      <c r="D238" s="350"/>
      <c r="E238" s="359"/>
      <c r="F238" s="350"/>
      <c r="G238" s="350"/>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8"/>
      <c r="AN238" s="348"/>
    </row>
    <row r="239" spans="3:40" ht="15">
      <c r="C239" s="350"/>
      <c r="D239" s="350"/>
      <c r="E239" s="359"/>
      <c r="F239" s="350"/>
      <c r="G239" s="350"/>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8"/>
      <c r="AN239" s="348"/>
    </row>
    <row r="240" spans="3:40" ht="15">
      <c r="C240" s="350"/>
      <c r="D240" s="350"/>
      <c r="E240" s="359"/>
      <c r="F240" s="350"/>
      <c r="G240" s="350"/>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row>
    <row r="241" spans="3:40" ht="15">
      <c r="C241" s="350"/>
      <c r="D241" s="350"/>
      <c r="E241" s="359"/>
      <c r="F241" s="350"/>
      <c r="G241" s="350"/>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row>
    <row r="242" spans="3:40" ht="15">
      <c r="C242" s="350"/>
      <c r="D242" s="350"/>
      <c r="E242" s="359"/>
      <c r="F242" s="350"/>
      <c r="G242" s="350"/>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8"/>
      <c r="AK242" s="348"/>
      <c r="AL242" s="348"/>
      <c r="AM242" s="348"/>
      <c r="AN242" s="348"/>
    </row>
    <row r="243" spans="3:40" ht="15">
      <c r="C243" s="350"/>
      <c r="D243" s="350"/>
      <c r="E243" s="359"/>
      <c r="F243" s="350"/>
      <c r="G243" s="350"/>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row>
    <row r="244" spans="3:40" ht="15">
      <c r="C244" s="350"/>
      <c r="D244" s="350"/>
      <c r="E244" s="359"/>
      <c r="F244" s="350"/>
      <c r="G244" s="350"/>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348"/>
      <c r="AL244" s="348"/>
      <c r="AM244" s="348"/>
      <c r="AN244" s="348"/>
    </row>
    <row r="245" spans="3:40" ht="15">
      <c r="C245" s="350"/>
      <c r="D245" s="350"/>
      <c r="E245" s="359"/>
      <c r="F245" s="350"/>
      <c r="G245" s="350"/>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row>
    <row r="246" spans="3:40" ht="15">
      <c r="C246" s="350"/>
      <c r="D246" s="350"/>
      <c r="E246" s="359"/>
      <c r="F246" s="350"/>
      <c r="G246" s="350"/>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row>
    <row r="247" spans="3:40" ht="15">
      <c r="C247" s="350"/>
      <c r="D247" s="350"/>
      <c r="E247" s="359"/>
      <c r="F247" s="350"/>
      <c r="G247" s="350"/>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row>
    <row r="248" spans="3:40" ht="15">
      <c r="C248" s="350"/>
      <c r="D248" s="350"/>
      <c r="E248" s="359"/>
      <c r="F248" s="350"/>
      <c r="G248" s="350"/>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8"/>
      <c r="AN248" s="348"/>
    </row>
    <row r="249" spans="3:40" ht="15">
      <c r="C249" s="350"/>
      <c r="D249" s="350"/>
      <c r="E249" s="359"/>
      <c r="F249" s="350"/>
      <c r="G249" s="350"/>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row>
    <row r="250" spans="3:40" ht="15">
      <c r="C250" s="350"/>
      <c r="D250" s="350"/>
      <c r="E250" s="359"/>
      <c r="F250" s="350"/>
      <c r="G250" s="350"/>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row>
    <row r="251" spans="3:40" ht="15">
      <c r="C251" s="350"/>
      <c r="D251" s="350"/>
      <c r="E251" s="359"/>
      <c r="F251" s="350"/>
      <c r="G251" s="350"/>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row>
    <row r="252" spans="3:40" ht="15">
      <c r="C252" s="350"/>
      <c r="D252" s="350"/>
      <c r="E252" s="359"/>
      <c r="F252" s="350"/>
      <c r="G252" s="350"/>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8"/>
      <c r="AE252" s="348"/>
      <c r="AF252" s="348"/>
      <c r="AG252" s="348"/>
      <c r="AH252" s="348"/>
      <c r="AI252" s="348"/>
      <c r="AJ252" s="348"/>
      <c r="AK252" s="348"/>
      <c r="AL252" s="348"/>
      <c r="AM252" s="348"/>
      <c r="AN252" s="348"/>
    </row>
    <row r="253" spans="3:40" ht="15">
      <c r="C253" s="350"/>
      <c r="D253" s="350"/>
      <c r="E253" s="359"/>
      <c r="F253" s="350"/>
      <c r="G253" s="350"/>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348"/>
      <c r="AL253" s="348"/>
      <c r="AM253" s="348"/>
      <c r="AN253" s="348"/>
    </row>
    <row r="254" spans="3:40" ht="15">
      <c r="C254" s="350"/>
      <c r="D254" s="350"/>
      <c r="E254" s="359"/>
      <c r="F254" s="350"/>
      <c r="G254" s="350"/>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row>
    <row r="255" spans="3:40" ht="15">
      <c r="C255" s="350"/>
      <c r="D255" s="350"/>
      <c r="E255" s="359"/>
      <c r="F255" s="350"/>
      <c r="G255" s="350"/>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row>
    <row r="256" spans="3:40" ht="15">
      <c r="C256" s="350"/>
      <c r="D256" s="350"/>
      <c r="E256" s="359"/>
      <c r="F256" s="350"/>
      <c r="G256" s="350"/>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row>
    <row r="257" spans="3:40" ht="15">
      <c r="C257" s="350"/>
      <c r="D257" s="350"/>
      <c r="E257" s="359"/>
      <c r="F257" s="350"/>
      <c r="G257" s="350"/>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row>
    <row r="258" spans="3:40" ht="15">
      <c r="C258" s="350"/>
      <c r="D258" s="350"/>
      <c r="E258" s="359"/>
      <c r="F258" s="350"/>
      <c r="G258" s="350"/>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8"/>
      <c r="AN258" s="348"/>
    </row>
    <row r="259" spans="3:40" ht="15">
      <c r="C259" s="350"/>
      <c r="D259" s="350"/>
      <c r="E259" s="359"/>
      <c r="F259" s="350"/>
      <c r="G259" s="350"/>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8"/>
      <c r="AN259" s="34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sheetData>
  <sheetProtection algorithmName="SHA-512" hashValue="tCwHs6tFefRgsrqv0fMyQkvefUJmkzubZKMIYOZvPG8RMDkMmyuJzdqQpFsILOfs3W2QJ1VtUR9/T5C3pFHqvw==" saltValue="qUAMQO0h5eYjASnpAEbF5A=="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P4:P33">
    <cfRule type="cellIs" priority="243" dxfId="13" operator="lessThan">
      <formula>$P$39</formula>
    </cfRule>
  </conditionalFormatting>
  <conditionalFormatting sqref="V4:V33">
    <cfRule type="cellIs" priority="245" dxfId="13" operator="lessThan">
      <formula>$V$39</formula>
    </cfRule>
  </conditionalFormatting>
  <conditionalFormatting sqref="L4:L14 L16:L33">
    <cfRule type="cellIs" priority="242" dxfId="30" operator="greaterThan">
      <formula>0</formula>
    </cfRule>
  </conditionalFormatting>
  <conditionalFormatting sqref="Z4:Z33">
    <cfRule type="cellIs" priority="236" dxfId="93" operator="greaterThan">
      <formula>$Z$38</formula>
    </cfRule>
    <cfRule type="cellIs" priority="246" dxfId="5" operator="lessThan">
      <formula>$Z$39</formula>
    </cfRule>
  </conditionalFormatting>
  <conditionalFormatting sqref="AF4:AF33">
    <cfRule type="cellIs" priority="232" dxfId="5" operator="greaterThan">
      <formula>$AF$38</formula>
    </cfRule>
  </conditionalFormatting>
  <conditionalFormatting sqref="AB4:AB33">
    <cfRule type="cellIs" priority="231" dxfId="13" operator="greaterThan">
      <formula>$AB$38</formula>
    </cfRule>
  </conditionalFormatting>
  <conditionalFormatting sqref="Z5 Z7 Z9 Z11 Z13 Z15 Z17 Z19 Z21 Z23 Z25 Z27 Z29 Z31 Z33">
    <cfRule type="containsBlanks" priority="235" dxfId="78">
      <formula>LEN(TRIM(Z5))=0</formula>
    </cfRule>
  </conditionalFormatting>
  <conditionalFormatting sqref="Z4 Z6 Z8 Z10 Z12 Z14 Z16 Z18 Z20 Z22 Z24 Z26 Z28 Z30 Z32">
    <cfRule type="containsBlanks" priority="230" dxfId="88">
      <formula>LEN(TRIM(Z4))=0</formula>
    </cfRule>
  </conditionalFormatting>
  <conditionalFormatting sqref="Y37">
    <cfRule type="cellIs" priority="229" dxfId="3" operator="lessThan">
      <formula>$Y$39</formula>
    </cfRule>
  </conditionalFormatting>
  <conditionalFormatting sqref="L34">
    <cfRule type="cellIs" priority="228" dxfId="3" operator="greaterThan">
      <formula>0</formula>
    </cfRule>
  </conditionalFormatting>
  <conditionalFormatting sqref="Z36">
    <cfRule type="cellIs" priority="225" dxfId="85" operator="greaterThan">
      <formula>$Z$38</formula>
    </cfRule>
  </conditionalFormatting>
  <conditionalFormatting sqref="Z37">
    <cfRule type="cellIs" priority="224" dxfId="3" operator="lessThan">
      <formula>$Z$39</formula>
    </cfRule>
  </conditionalFormatting>
  <conditionalFormatting sqref="AB36">
    <cfRule type="cellIs" priority="223" dxfId="3" operator="greaterThan">
      <formula>$AB$38</formula>
    </cfRule>
  </conditionalFormatting>
  <conditionalFormatting sqref="AF36">
    <cfRule type="cellIs" priority="222" dxfId="3" operator="greaterThan">
      <formula>$AF$38</formula>
    </cfRule>
  </conditionalFormatting>
  <conditionalFormatting sqref="Y35">
    <cfRule type="cellIs" priority="220" dxfId="9" operator="lessThan">
      <formula>$Y$40</formula>
    </cfRule>
  </conditionalFormatting>
  <conditionalFormatting sqref="Y4:Y33">
    <cfRule type="cellIs" priority="219" dxfId="13" operator="lessThan">
      <formula>$Y$39</formula>
    </cfRule>
  </conditionalFormatting>
  <conditionalFormatting sqref="Y4 Y6 Y8 Y10 Y12 Y14 Y16 Y18 Y20 Y22 Y24 Y26 Y28 Y30 Y32">
    <cfRule type="containsBlanks" priority="218" dxfId="79">
      <formula>LEN(TRIM(Y4))=0</formula>
    </cfRule>
  </conditionalFormatting>
  <conditionalFormatting sqref="Y5 Y7 Y9 Y11 Y13 Y15 Y17 Y19 Y21 Y23 Y25 Y27 Y29 Y31 Y33">
    <cfRule type="containsBlanks" priority="217" dxfId="78">
      <formula>LEN(TRIM(Y5))=0</formula>
    </cfRule>
  </conditionalFormatting>
  <conditionalFormatting sqref="AD4:AD33">
    <cfRule type="cellIs" priority="216" dxfId="5" operator="greaterThan">
      <formula>$AD$38</formula>
    </cfRule>
  </conditionalFormatting>
  <conditionalFormatting sqref="AD35">
    <cfRule type="cellIs" priority="215" dxfId="9" operator="greaterThan">
      <formula>$AD$40</formula>
    </cfRule>
  </conditionalFormatting>
  <conditionalFormatting sqref="AD36">
    <cfRule type="cellIs" priority="214" dxfId="3" operator="greaterThan">
      <formula>$AD$38</formula>
    </cfRule>
  </conditionalFormatting>
  <conditionalFormatting sqref="O36">
    <cfRule type="cellIs" priority="210" dxfId="4" operator="equal">
      <formula>$O$38+MAX($O$4:$O$33)</formula>
    </cfRule>
    <cfRule type="cellIs" priority="211" dxfId="3" operator="greaterThan">
      <formula>$O$38</formula>
    </cfRule>
  </conditionalFormatting>
  <conditionalFormatting sqref="P36">
    <cfRule type="cellIs" priority="208" dxfId="4" operator="equal">
      <formula>$P$38+MAX($P$4:$P$33)</formula>
    </cfRule>
    <cfRule type="cellIs" priority="209" dxfId="3" operator="greaterThan">
      <formula>$P$38</formula>
    </cfRule>
  </conditionalFormatting>
  <conditionalFormatting sqref="U36">
    <cfRule type="cellIs" priority="200" dxfId="4" operator="equal">
      <formula>$U$38+MAX($U$4:$U$33)</formula>
    </cfRule>
    <cfRule type="cellIs" priority="201" dxfId="3" operator="greaterThan">
      <formula>$U$38</formula>
    </cfRule>
  </conditionalFormatting>
  <conditionalFormatting sqref="V36">
    <cfRule type="cellIs" priority="198" dxfId="4" operator="equal">
      <formula>$V$38+MAX($V$4:$V$33)</formula>
    </cfRule>
    <cfRule type="cellIs" priority="199" dxfId="3" operator="greaterThan">
      <formula>$V$38</formula>
    </cfRule>
  </conditionalFormatting>
  <conditionalFormatting sqref="AH36">
    <cfRule type="cellIs" priority="196" dxfId="4" operator="equal">
      <formula>$AH$38+MAX($AH$4:$AH$33)</formula>
    </cfRule>
    <cfRule type="cellIs" priority="197" dxfId="3" operator="greaterThan">
      <formula>$AH$38</formula>
    </cfRule>
  </conditionalFormatting>
  <conditionalFormatting sqref="AJ36">
    <cfRule type="cellIs" priority="192" dxfId="4" operator="equal">
      <formula>$AJ$38+MAX($AJ$4:$AJ$33)</formula>
    </cfRule>
    <cfRule type="cellIs" priority="193" dxfId="3" operator="greaterThan">
      <formula>$AJ$38</formula>
    </cfRule>
  </conditionalFormatting>
  <conditionalFormatting sqref="AN36">
    <cfRule type="cellIs" priority="188" dxfId="4" operator="equal">
      <formula>$AN$38+MAX($AN$4:$AN$33)</formula>
    </cfRule>
    <cfRule type="cellIs" priority="189" dxfId="3" operator="greaterThan">
      <formula>$AN$38</formula>
    </cfRule>
  </conditionalFormatting>
  <conditionalFormatting sqref="N36">
    <cfRule type="cellIs" priority="182" dxfId="4" operator="equal">
      <formula>$N$38+MAX($N$4:$N$33)</formula>
    </cfRule>
    <cfRule type="cellIs" priority="183" dxfId="3" operator="greaterThan">
      <formula>$N$38</formula>
    </cfRule>
  </conditionalFormatting>
  <conditionalFormatting sqref="T36">
    <cfRule type="cellIs" priority="179" dxfId="4" operator="equal">
      <formula>$T$38+MAX($T$4:$T$33)</formula>
    </cfRule>
    <cfRule type="cellIs" priority="180" dxfId="3" operator="greaterThan">
      <formula>$T$38</formula>
    </cfRule>
  </conditionalFormatting>
  <conditionalFormatting sqref="AG36">
    <cfRule type="cellIs" priority="177" dxfId="4" operator="equal">
      <formula>$AG$38+MAX($AG$4:$AG$33)</formula>
    </cfRule>
    <cfRule type="cellIs" priority="178" dxfId="3" operator="greaterThan">
      <formula>$AG$38</formula>
    </cfRule>
  </conditionalFormatting>
  <conditionalFormatting sqref="AM36">
    <cfRule type="cellIs" priority="175" dxfId="4" operator="equal">
      <formula>$AM$38+MAX($AM$4:$AM$33)</formula>
    </cfRule>
    <cfRule type="cellIs" priority="176" dxfId="3" operator="greaterThan">
      <formula>$AM$38</formula>
    </cfRule>
  </conditionalFormatting>
  <conditionalFormatting sqref="N4:N33">
    <cfRule type="cellIs" priority="173" dxfId="13" operator="greaterThan">
      <formula>$N$38</formula>
    </cfRule>
  </conditionalFormatting>
  <conditionalFormatting sqref="T4:T33">
    <cfRule type="cellIs" priority="171" dxfId="13" operator="greaterThan">
      <formula>$T$38</formula>
    </cfRule>
  </conditionalFormatting>
  <conditionalFormatting sqref="AG4:AG33">
    <cfRule type="cellIs" priority="170" dxfId="13" operator="greaterThan">
      <formula>$AG$38</formula>
    </cfRule>
  </conditionalFormatting>
  <conditionalFormatting sqref="AM4:AM33">
    <cfRule type="cellIs" priority="169" dxfId="13" operator="greaterThan">
      <formula>$AM$38</formula>
    </cfRule>
  </conditionalFormatting>
  <conditionalFormatting sqref="O35">
    <cfRule type="cellIs" priority="165" dxfId="4" operator="equal">
      <formula>$O$40+AVERAGE($O$4:$O$33)</formula>
    </cfRule>
    <cfRule type="cellIs" priority="166" dxfId="9" operator="greaterThan">
      <formula>$O$40</formula>
    </cfRule>
  </conditionalFormatting>
  <conditionalFormatting sqref="U35">
    <cfRule type="cellIs" priority="161" dxfId="4" operator="equal">
      <formula>$U$40+AVERAGE($U$4:$U$33)</formula>
    </cfRule>
    <cfRule type="cellIs" priority="162" dxfId="9" operator="greaterThan">
      <formula>$U$40</formula>
    </cfRule>
  </conditionalFormatting>
  <conditionalFormatting sqref="AH35">
    <cfRule type="cellIs" priority="159" dxfId="4" operator="equal">
      <formula>$AH$40+AVERAGE($AH$4:$AH$33)</formula>
    </cfRule>
    <cfRule type="cellIs" priority="160" dxfId="9" operator="greaterThan">
      <formula>$AH$40</formula>
    </cfRule>
  </conditionalFormatting>
  <conditionalFormatting sqref="AJ35">
    <cfRule type="cellIs" priority="157" dxfId="4" operator="equal">
      <formula>$AJ$40+AVERAGE($AJ$4:$AJ$33)</formula>
    </cfRule>
    <cfRule type="cellIs" priority="158" dxfId="9" operator="greaterThan">
      <formula>$AJ$40</formula>
    </cfRule>
  </conditionalFormatting>
  <conditionalFormatting sqref="AN35">
    <cfRule type="cellIs" priority="155" dxfId="4" operator="equal">
      <formula>$AN$40+AVERAGE($AN$4:$AN$33)</formula>
    </cfRule>
    <cfRule type="cellIs" priority="156" dxfId="9" operator="greaterThan">
      <formula>$AN$40</formula>
    </cfRule>
  </conditionalFormatting>
  <conditionalFormatting sqref="N35">
    <cfRule type="cellIs" priority="152" dxfId="4" operator="equal">
      <formula>$N$40+AVERAGE($N$4:$N$33)</formula>
    </cfRule>
    <cfRule type="cellIs" priority="153" dxfId="9" operator="greaterThan">
      <formula>$N$40</formula>
    </cfRule>
  </conditionalFormatting>
  <conditionalFormatting sqref="AG35">
    <cfRule type="cellIs" priority="146" dxfId="4" operator="equal">
      <formula>$AG$40+AVERAGE($AG$4:$AG$33)</formula>
    </cfRule>
    <cfRule type="cellIs" priority="147" dxfId="9" operator="greaterThan">
      <formula>$AG$40</formula>
    </cfRule>
  </conditionalFormatting>
  <conditionalFormatting sqref="AM35">
    <cfRule type="cellIs" priority="144" dxfId="4" operator="equal">
      <formula>$AM$40+AVERAGE($AM$4:$AM$33)</formula>
    </cfRule>
    <cfRule type="cellIs" priority="145" dxfId="9" operator="greaterThan">
      <formula>$AM$40</formula>
    </cfRule>
  </conditionalFormatting>
  <conditionalFormatting sqref="L15">
    <cfRule type="cellIs" priority="143" dxfId="30" operator="greaterThan">
      <formula>0</formula>
    </cfRule>
  </conditionalFormatting>
  <conditionalFormatting sqref="O4:O33">
    <cfRule type="cellIs" priority="138" dxfId="13" operator="between">
      <formula>$O$38</formula>
      <formula>9999</formula>
    </cfRule>
  </conditionalFormatting>
  <conditionalFormatting sqref="U4:U33">
    <cfRule type="cellIs" priority="136" dxfId="13" operator="between">
      <formula>$U$38</formula>
      <formula>9999</formula>
    </cfRule>
  </conditionalFormatting>
  <conditionalFormatting sqref="AH4:AH33">
    <cfRule type="cellIs" priority="135" dxfId="13" operator="between">
      <formula>$AH$38</formula>
      <formula>9999</formula>
    </cfRule>
  </conditionalFormatting>
  <conditionalFormatting sqref="AJ4:AJ33">
    <cfRule type="cellIs" priority="134" dxfId="13" operator="between">
      <formula>$AJ$38</formula>
      <formula>9999</formula>
    </cfRule>
  </conditionalFormatting>
  <conditionalFormatting sqref="AN4:AN33">
    <cfRule type="cellIs" priority="133" dxfId="13" operator="between">
      <formula>$AN$38</formula>
      <formula>9999</formula>
    </cfRule>
  </conditionalFormatting>
  <conditionalFormatting sqref="P37">
    <cfRule type="cellIs" priority="129" dxfId="4" operator="equal">
      <formula>$P$39+MIN($P$4:$P$33)</formula>
    </cfRule>
    <cfRule type="cellIs" priority="130" dxfId="3" operator="lessThan">
      <formula>$P$39</formula>
    </cfRule>
  </conditionalFormatting>
  <conditionalFormatting sqref="V37">
    <cfRule type="cellIs" priority="125" dxfId="4" operator="equal">
      <formula>$V$39+MIN($V$4:$V$33)</formula>
    </cfRule>
    <cfRule type="cellIs" priority="126" dxfId="3" operator="lessThan">
      <formula>$V$39</formula>
    </cfRule>
  </conditionalFormatting>
  <conditionalFormatting sqref="P35">
    <cfRule type="cellIs" priority="115" dxfId="4" operator="equal">
      <formula>$P$40+AVERAGE($P$4:$P$33)</formula>
    </cfRule>
    <cfRule type="cellIs" priority="116" dxfId="9" operator="lessThan">
      <formula>$P$40</formula>
    </cfRule>
  </conditionalFormatting>
  <conditionalFormatting sqref="V35">
    <cfRule type="cellIs" priority="111" dxfId="4" operator="equal">
      <formula>$V$40+AVERAGE($V$4:$V$33)</formula>
    </cfRule>
    <cfRule type="cellIs" priority="112" dxfId="9" operator="lessThan">
      <formula>$V$40</formula>
    </cfRule>
  </conditionalFormatting>
  <conditionalFormatting sqref="AK4:AK33">
    <cfRule type="cellIs" priority="102" dxfId="13" operator="greaterThan">
      <formula>$AK$38</formula>
    </cfRule>
  </conditionalFormatting>
  <conditionalFormatting sqref="AK35">
    <cfRule type="cellIs" priority="100" dxfId="4" operator="equal">
      <formula>$AK$40+AVERAGE($AK$4:$AK$33)</formula>
    </cfRule>
    <cfRule type="cellIs" priority="101" dxfId="9" operator="greaterThan">
      <formula>$AK$40</formula>
    </cfRule>
  </conditionalFormatting>
  <conditionalFormatting sqref="AL4:AL33">
    <cfRule type="cellIs" priority="99" dxfId="13" operator="between">
      <formula>$AL$38</formula>
      <formula>9999</formula>
    </cfRule>
  </conditionalFormatting>
  <conditionalFormatting sqref="AL36">
    <cfRule type="cellIs" priority="103" dxfId="4" operator="equal">
      <formula>$AL$38+MAX($AL$4:$AL$33)</formula>
    </cfRule>
    <cfRule type="cellIs" priority="104" dxfId="3" operator="greaterThan">
      <formula>$AL$38</formula>
    </cfRule>
  </conditionalFormatting>
  <conditionalFormatting sqref="AL35">
    <cfRule type="cellIs" priority="97" dxfId="4" operator="equal">
      <formula>$AL$40+AVERAGE($AL$4:$AL$33)</formula>
    </cfRule>
    <cfRule type="cellIs" priority="98" dxfId="9" operator="greaterThan">
      <formula>$AL$40</formula>
    </cfRule>
  </conditionalFormatting>
  <conditionalFormatting sqref="X4:X33">
    <cfRule type="cellIs" priority="92" dxfId="13" operator="greaterThan">
      <formula>$X$40</formula>
    </cfRule>
  </conditionalFormatting>
  <conditionalFormatting sqref="W4:W33">
    <cfRule type="cellIs" priority="91" dxfId="13" operator="greaterThan">
      <formula>$W$40</formula>
    </cfRule>
  </conditionalFormatting>
  <conditionalFormatting sqref="T35">
    <cfRule type="cellIs" priority="55" dxfId="4" operator="equal">
      <formula>$N$40+AVERAGE($N$4:$N$33)</formula>
    </cfRule>
    <cfRule type="cellIs" priority="56" dxfId="9" operator="greaterThan">
      <formula>$N$40</formula>
    </cfRule>
  </conditionalFormatting>
  <conditionalFormatting sqref="Q4:Q33">
    <cfRule type="cellIs" priority="35" dxfId="5" operator="greaterThan">
      <formula>$Q$40</formula>
    </cfRule>
  </conditionalFormatting>
  <conditionalFormatting sqref="R4:R33">
    <cfRule type="cellIs" priority="34" dxfId="5" operator="greaterThan">
      <formula>$R$40</formula>
    </cfRule>
  </conditionalFormatting>
  <conditionalFormatting sqref="AK36">
    <cfRule type="cellIs" priority="29" dxfId="4" operator="equal">
      <formula>$AK$38+MAX($AK$4:$AK$33)</formula>
    </cfRule>
    <cfRule type="cellIs" priority="30" dxfId="3" operator="greaterThan">
      <formula>$AK$38</formula>
    </cfRule>
  </conditionalFormatting>
  <conditionalFormatting sqref="AF35">
    <cfRule type="cellIs" priority="1" dxfId="2" operator="greaterThan">
      <formula>$AF$40</formula>
    </cfRule>
  </conditionalFormatting>
  <dataValidations count="5">
    <dataValidation type="decimal" allowBlank="1" showInputMessage="1" showErrorMessage="1" errorTitle="Numbers Only" error="Enter Numbers Only" sqref="AB4:AB37 AD4:AD37 AM38:AN40 AL40 O40:Q40 AL38 Y39:Y40 AG38:AH40 AJ38:AK40 AD40 Z39 U40:W40 N38:N40 O38:P39 T38:T40 U38:V39 I4:L40 M4:Z37 AF4:AM37">
      <formula1>0</formula1>
      <formula2>99999999</formula2>
    </dataValidation>
    <dataValidation allowBlank="1" showInputMessage="1" showErrorMessage="1" errorTitle="Numbers Only" error="Enter Numbers Only" sqref="AD38:AD39 Y38:Z38 Q38:Q39 AL39 R38:S40 X38:X40 W38:W39 AE38:AF40 M38:M40 AA38:AC40 Z40"/>
    <dataValidation type="custom" allowBlank="1" showInputMessage="1" showErrorMessage="1" error="Only the less than symbol &quot;&lt;&quot; may be entered in this column." sqref="AE4:AE33 AC4:AC33 AA4:AA33">
      <formula1>AA4:AA12318="&lt;"</formula1>
    </dataValidation>
    <dataValidation type="decimal" allowBlank="1" showInputMessage="1" showErrorMessage="1" errorTitle="Numbers Only" error="Enter Nubers Only" sqref="AI38:AI39">
      <formula1>0</formula1>
      <formula2>99999999</formula2>
    </dataValidation>
    <dataValidation type="decimal" allowBlank="1" showInputMessage="1" showErrorMessage="1" errorTitle="Numbers Only" sqref="AI40">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CP600"/>
  <sheetViews>
    <sheetView zoomScale="60" zoomScaleNormal="60" zoomScalePageLayoutView="55" workbookViewId="0" topLeftCell="X19">
      <selection activeCell="AO1" sqref="AO1:AZ104857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94" width="8.7109375" style="165" customWidth="1"/>
    <col min="95" max="16384" width="8.7109375" style="17" customWidth="1"/>
  </cols>
  <sheetData>
    <row r="1" spans="2:94"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row>
    <row r="2" spans="2:94" s="5" customFormat="1" ht="111" customHeight="1" hidden="1" thickBot="1">
      <c r="B2" s="84"/>
      <c r="C2" s="6"/>
      <c r="D2" s="6"/>
      <c r="E2" s="7"/>
      <c r="F2" s="8"/>
      <c r="G2" s="8"/>
      <c r="H2" s="8" t="s">
        <v>227</v>
      </c>
      <c r="I2" s="313">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row>
    <row r="3" spans="2:94" s="5" customFormat="1" ht="220.5" customHeight="1" hidden="1" thickBot="1">
      <c r="B3" s="85" t="s">
        <v>165</v>
      </c>
      <c r="C3" s="14" t="s">
        <v>236</v>
      </c>
      <c r="D3" s="14" t="s">
        <v>237</v>
      </c>
      <c r="E3" s="30" t="s">
        <v>238</v>
      </c>
      <c r="F3" s="14" t="s">
        <v>239</v>
      </c>
      <c r="G3" s="14" t="s">
        <v>240</v>
      </c>
      <c r="H3" s="14" t="s">
        <v>241</v>
      </c>
      <c r="I3" s="4"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row>
    <row r="4" spans="2:94" ht="21" customHeight="1">
      <c r="B4" s="84"/>
      <c r="C4" s="334" t="str">
        <f>'Permit Limits'!E5</f>
        <v>TN0067865</v>
      </c>
      <c r="D4" s="334" t="str">
        <f>'Permit Limits'!D10</f>
        <v>External Outfall</v>
      </c>
      <c r="E4" s="335" t="str">
        <f>'Permit Limits'!E10</f>
        <v>001</v>
      </c>
      <c r="F4" s="334">
        <f>'Permit Limits'!H5</f>
        <v>2024</v>
      </c>
      <c r="G4" s="18" t="s">
        <v>334</v>
      </c>
      <c r="H4" s="336">
        <v>1</v>
      </c>
      <c r="I4" s="315"/>
      <c r="J4" s="314"/>
      <c r="K4" s="314"/>
      <c r="L4" s="308"/>
      <c r="M4" s="307"/>
      <c r="N4" s="308"/>
      <c r="O4" s="367" t="str">
        <f aca="true" t="shared" si="0" ref="O4:O34">IF(N4&lt;&gt;0,(8.34*K4*N4),"")</f>
        <v/>
      </c>
      <c r="P4" s="367" t="str">
        <f aca="true" t="shared" si="1" ref="P4:P34">IF(M4&lt;&gt;0,(1-N4/M4)*100,"")</f>
        <v/>
      </c>
      <c r="Q4" s="308"/>
      <c r="R4" s="64"/>
      <c r="S4" s="307"/>
      <c r="T4" s="308"/>
      <c r="U4" s="367" t="str">
        <f aca="true" t="shared" si="2" ref="U4:U34">IF(T4&lt;&gt;0,(8.34*K4*T4),"")</f>
        <v/>
      </c>
      <c r="V4" s="367" t="str">
        <f>IF(S4&lt;&gt;0,(1-T4/S4)*100,"")</f>
        <v/>
      </c>
      <c r="W4" s="308"/>
      <c r="X4" s="64"/>
      <c r="Y4" s="64"/>
      <c r="Z4" s="64"/>
      <c r="AA4" s="310"/>
      <c r="AB4" s="309"/>
      <c r="AC4" s="52"/>
      <c r="AD4" s="64"/>
      <c r="AE4" s="52"/>
      <c r="AF4" s="145"/>
      <c r="AG4" s="308"/>
      <c r="AH4" s="367" t="str">
        <f aca="true" t="shared" si="3" ref="AH4:AH34">IF(AG4&lt;&gt;0,(8.34*K4*AG4),"")</f>
        <v/>
      </c>
      <c r="AI4" s="308"/>
      <c r="AJ4" s="311" t="str">
        <f aca="true" t="shared" si="4" ref="AJ4:AJ34">IF(AI4&lt;&gt;0,(8.34*K4*AI4),"")</f>
        <v/>
      </c>
      <c r="AK4" s="308"/>
      <c r="AL4" s="367" t="str">
        <f aca="true" t="shared" si="5" ref="AL4:AL34">IF(AK4&lt;&gt;0,(8.34*K4*AK4),"")</f>
        <v/>
      </c>
      <c r="AM4" s="308"/>
      <c r="AN4" s="367"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row>
    <row r="5" spans="2:94" ht="21" customHeight="1">
      <c r="B5" s="84"/>
      <c r="C5" s="338" t="str">
        <f>C4</f>
        <v>TN0067865</v>
      </c>
      <c r="D5" s="338" t="str">
        <f>D4</f>
        <v>External Outfall</v>
      </c>
      <c r="E5" s="337" t="str">
        <f>E4</f>
        <v>001</v>
      </c>
      <c r="F5" s="338">
        <f>F4</f>
        <v>2024</v>
      </c>
      <c r="G5" s="338" t="s">
        <v>334</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4"/>
      <c r="AD5" s="109"/>
      <c r="AE5" s="54"/>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row>
    <row r="6" spans="2:94" ht="21" customHeight="1">
      <c r="B6" s="84"/>
      <c r="C6" s="338" t="str">
        <f aca="true" t="shared" si="7" ref="C6:C34">C5</f>
        <v>TN0067865</v>
      </c>
      <c r="D6" s="338" t="str">
        <f aca="true" t="shared" si="8" ref="D6:D34">D5</f>
        <v>External Outfall</v>
      </c>
      <c r="E6" s="337" t="str">
        <f aca="true" t="shared" si="9" ref="E6:E34">E5</f>
        <v>001</v>
      </c>
      <c r="F6" s="338">
        <f aca="true" t="shared" si="10" ref="F6:F34">F5</f>
        <v>2024</v>
      </c>
      <c r="G6" s="338" t="s">
        <v>334</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6"/>
      <c r="AD6" s="110"/>
      <c r="AE6" s="56"/>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row>
    <row r="7" spans="2:94" ht="21" customHeight="1">
      <c r="B7" s="84"/>
      <c r="C7" s="338" t="str">
        <f t="shared" si="7"/>
        <v>TN0067865</v>
      </c>
      <c r="D7" s="338" t="str">
        <f t="shared" si="8"/>
        <v>External Outfall</v>
      </c>
      <c r="E7" s="337" t="str">
        <f t="shared" si="9"/>
        <v>001</v>
      </c>
      <c r="F7" s="338">
        <f t="shared" si="10"/>
        <v>2024</v>
      </c>
      <c r="G7" s="338" t="s">
        <v>334</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4"/>
      <c r="AD7" s="109"/>
      <c r="AE7" s="54"/>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row>
    <row r="8" spans="2:94" ht="21" customHeight="1">
      <c r="B8" s="84"/>
      <c r="C8" s="338" t="str">
        <f t="shared" si="7"/>
        <v>TN0067865</v>
      </c>
      <c r="D8" s="338" t="str">
        <f t="shared" si="8"/>
        <v>External Outfall</v>
      </c>
      <c r="E8" s="337" t="str">
        <f t="shared" si="9"/>
        <v>001</v>
      </c>
      <c r="F8" s="338">
        <f t="shared" si="10"/>
        <v>2024</v>
      </c>
      <c r="G8" s="338" t="s">
        <v>334</v>
      </c>
      <c r="H8" s="339">
        <v>5</v>
      </c>
      <c r="I8" s="104"/>
      <c r="J8" s="107"/>
      <c r="K8" s="107"/>
      <c r="L8" s="102"/>
      <c r="M8" s="113"/>
      <c r="N8" s="102"/>
      <c r="O8" s="361" t="str">
        <f t="shared" si="0"/>
        <v/>
      </c>
      <c r="P8" s="361" t="str">
        <f t="shared" si="1"/>
        <v/>
      </c>
      <c r="Q8" s="102"/>
      <c r="R8" s="110"/>
      <c r="S8" s="113"/>
      <c r="T8" s="102"/>
      <c r="U8" s="361" t="str">
        <f t="shared" si="2"/>
        <v/>
      </c>
      <c r="V8" s="361" t="str">
        <f t="shared" si="11"/>
        <v/>
      </c>
      <c r="W8" s="102"/>
      <c r="X8" s="110"/>
      <c r="Y8" s="110"/>
      <c r="Z8" s="110"/>
      <c r="AA8" s="55"/>
      <c r="AB8" s="67"/>
      <c r="AC8" s="56"/>
      <c r="AD8" s="110"/>
      <c r="AE8" s="56"/>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row>
    <row r="9" spans="2:94" ht="21" customHeight="1">
      <c r="B9" s="84"/>
      <c r="C9" s="338" t="str">
        <f t="shared" si="7"/>
        <v>TN0067865</v>
      </c>
      <c r="D9" s="338" t="str">
        <f t="shared" si="8"/>
        <v>External Outfall</v>
      </c>
      <c r="E9" s="337" t="str">
        <f t="shared" si="9"/>
        <v>001</v>
      </c>
      <c r="F9" s="338">
        <f t="shared" si="10"/>
        <v>2024</v>
      </c>
      <c r="G9" s="338" t="s">
        <v>334</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4"/>
      <c r="AD9" s="109"/>
      <c r="AE9" s="54"/>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row>
    <row r="10" spans="2:94" ht="21" customHeight="1">
      <c r="B10" s="84"/>
      <c r="C10" s="338" t="str">
        <f t="shared" si="7"/>
        <v>TN0067865</v>
      </c>
      <c r="D10" s="338" t="str">
        <f t="shared" si="8"/>
        <v>External Outfall</v>
      </c>
      <c r="E10" s="337" t="str">
        <f t="shared" si="9"/>
        <v>001</v>
      </c>
      <c r="F10" s="338">
        <f t="shared" si="10"/>
        <v>2024</v>
      </c>
      <c r="G10" s="338" t="s">
        <v>334</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6"/>
      <c r="AD10" s="110"/>
      <c r="AE10" s="56"/>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row>
    <row r="11" spans="2:94" ht="21" customHeight="1">
      <c r="B11" s="84"/>
      <c r="C11" s="338" t="str">
        <f t="shared" si="7"/>
        <v>TN0067865</v>
      </c>
      <c r="D11" s="338" t="str">
        <f t="shared" si="8"/>
        <v>External Outfall</v>
      </c>
      <c r="E11" s="337" t="str">
        <f t="shared" si="9"/>
        <v>001</v>
      </c>
      <c r="F11" s="338">
        <f t="shared" si="10"/>
        <v>2024</v>
      </c>
      <c r="G11" s="338" t="s">
        <v>334</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4"/>
      <c r="AD11" s="109"/>
      <c r="AE11" s="54"/>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row>
    <row r="12" spans="2:94" ht="21" customHeight="1">
      <c r="B12" s="84"/>
      <c r="C12" s="338" t="str">
        <f t="shared" si="7"/>
        <v>TN0067865</v>
      </c>
      <c r="D12" s="338" t="str">
        <f t="shared" si="8"/>
        <v>External Outfall</v>
      </c>
      <c r="E12" s="337" t="str">
        <f t="shared" si="9"/>
        <v>001</v>
      </c>
      <c r="F12" s="338">
        <f t="shared" si="10"/>
        <v>2024</v>
      </c>
      <c r="G12" s="338" t="s">
        <v>334</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102"/>
      <c r="X12" s="110"/>
      <c r="Y12" s="110"/>
      <c r="Z12" s="110"/>
      <c r="AA12" s="55"/>
      <c r="AB12" s="67"/>
      <c r="AC12" s="56"/>
      <c r="AD12" s="110"/>
      <c r="AE12" s="56"/>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row>
    <row r="13" spans="2:94" ht="21" customHeight="1">
      <c r="B13" s="84"/>
      <c r="C13" s="338" t="str">
        <f t="shared" si="7"/>
        <v>TN0067865</v>
      </c>
      <c r="D13" s="338" t="str">
        <f t="shared" si="8"/>
        <v>External Outfall</v>
      </c>
      <c r="E13" s="337" t="str">
        <f t="shared" si="9"/>
        <v>001</v>
      </c>
      <c r="F13" s="338">
        <f t="shared" si="10"/>
        <v>2024</v>
      </c>
      <c r="G13" s="338" t="s">
        <v>334</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4"/>
      <c r="AD13" s="109"/>
      <c r="AE13" s="54"/>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row>
    <row r="14" spans="2:94" ht="21" customHeight="1">
      <c r="B14" s="84"/>
      <c r="C14" s="338" t="str">
        <f t="shared" si="7"/>
        <v>TN0067865</v>
      </c>
      <c r="D14" s="338" t="str">
        <f t="shared" si="8"/>
        <v>External Outfall</v>
      </c>
      <c r="E14" s="337" t="str">
        <f t="shared" si="9"/>
        <v>001</v>
      </c>
      <c r="F14" s="338">
        <f t="shared" si="10"/>
        <v>2024</v>
      </c>
      <c r="G14" s="338" t="s">
        <v>334</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102"/>
      <c r="X14" s="110"/>
      <c r="Y14" s="110"/>
      <c r="Z14" s="110"/>
      <c r="AA14" s="55"/>
      <c r="AB14" s="67"/>
      <c r="AC14" s="56"/>
      <c r="AD14" s="110"/>
      <c r="AE14" s="56"/>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row>
    <row r="15" spans="2:94" ht="21" customHeight="1">
      <c r="B15" s="84"/>
      <c r="C15" s="338" t="str">
        <f t="shared" si="7"/>
        <v>TN0067865</v>
      </c>
      <c r="D15" s="338" t="str">
        <f t="shared" si="8"/>
        <v>External Outfall</v>
      </c>
      <c r="E15" s="337" t="str">
        <f t="shared" si="9"/>
        <v>001</v>
      </c>
      <c r="F15" s="338">
        <f t="shared" si="10"/>
        <v>2024</v>
      </c>
      <c r="G15" s="338" t="s">
        <v>334</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4"/>
      <c r="AD15" s="109"/>
      <c r="AE15" s="54"/>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row>
    <row r="16" spans="2:94" ht="21" customHeight="1">
      <c r="B16" s="84"/>
      <c r="C16" s="338" t="str">
        <f t="shared" si="7"/>
        <v>TN0067865</v>
      </c>
      <c r="D16" s="338" t="str">
        <f t="shared" si="8"/>
        <v>External Outfall</v>
      </c>
      <c r="E16" s="337" t="str">
        <f t="shared" si="9"/>
        <v>001</v>
      </c>
      <c r="F16" s="338">
        <f t="shared" si="10"/>
        <v>2024</v>
      </c>
      <c r="G16" s="338" t="s">
        <v>334</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102"/>
      <c r="X16" s="110"/>
      <c r="Y16" s="72"/>
      <c r="Z16" s="72"/>
      <c r="AA16" s="73"/>
      <c r="AB16" s="31"/>
      <c r="AC16" s="74"/>
      <c r="AD16" s="72"/>
      <c r="AE16" s="74"/>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row>
    <row r="17" spans="2:40" ht="21" customHeight="1">
      <c r="B17" s="84"/>
      <c r="C17" s="338" t="str">
        <f t="shared" si="7"/>
        <v>TN0067865</v>
      </c>
      <c r="D17" s="338" t="str">
        <f t="shared" si="8"/>
        <v>External Outfall</v>
      </c>
      <c r="E17" s="337" t="str">
        <f t="shared" si="9"/>
        <v>001</v>
      </c>
      <c r="F17" s="338">
        <f t="shared" si="10"/>
        <v>2024</v>
      </c>
      <c r="G17" s="338" t="s">
        <v>334</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4"/>
      <c r="AD17" s="109"/>
      <c r="AE17" s="54"/>
      <c r="AF17" s="146"/>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0"/>
        <v>2024</v>
      </c>
      <c r="G18" s="338" t="s">
        <v>334</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6"/>
      <c r="AD18" s="110"/>
      <c r="AE18" s="56"/>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0"/>
        <v>2024</v>
      </c>
      <c r="G19" s="338" t="s">
        <v>334</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4"/>
      <c r="AD19" s="109"/>
      <c r="AE19" s="54"/>
      <c r="AF19" s="146"/>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0"/>
        <v>2024</v>
      </c>
      <c r="G20" s="338" t="s">
        <v>334</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102"/>
      <c r="X20" s="110"/>
      <c r="Y20" s="110"/>
      <c r="Z20" s="110"/>
      <c r="AA20" s="55"/>
      <c r="AB20" s="67"/>
      <c r="AC20" s="56"/>
      <c r="AD20" s="110"/>
      <c r="AE20" s="56"/>
      <c r="AF20" s="147"/>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0"/>
        <v>2024</v>
      </c>
      <c r="G21" s="338" t="s">
        <v>334</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4"/>
      <c r="AD21" s="109"/>
      <c r="AE21" s="54"/>
      <c r="AF21" s="146"/>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0"/>
        <v>2024</v>
      </c>
      <c r="G22" s="338" t="s">
        <v>334</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102"/>
      <c r="X22" s="110"/>
      <c r="Y22" s="110"/>
      <c r="Z22" s="110"/>
      <c r="AA22" s="55"/>
      <c r="AB22" s="67"/>
      <c r="AC22" s="56"/>
      <c r="AD22" s="110"/>
      <c r="AE22" s="56"/>
      <c r="AF22" s="147"/>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0"/>
        <v>2024</v>
      </c>
      <c r="G23" s="338" t="s">
        <v>334</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4"/>
      <c r="AD23" s="109"/>
      <c r="AE23" s="54"/>
      <c r="AF23" s="146"/>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0"/>
        <v>2024</v>
      </c>
      <c r="G24" s="338" t="s">
        <v>334</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102"/>
      <c r="X24" s="110"/>
      <c r="Y24" s="110"/>
      <c r="Z24" s="110"/>
      <c r="AA24" s="55"/>
      <c r="AB24" s="67"/>
      <c r="AC24" s="56"/>
      <c r="AD24" s="110"/>
      <c r="AE24" s="56"/>
      <c r="AF24" s="147"/>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0"/>
        <v>2024</v>
      </c>
      <c r="G25" s="338" t="s">
        <v>334</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4"/>
      <c r="AD25" s="109"/>
      <c r="AE25" s="54"/>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0"/>
        <v>2024</v>
      </c>
      <c r="G26" s="338" t="s">
        <v>334</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102"/>
      <c r="X26" s="110"/>
      <c r="Y26" s="110"/>
      <c r="Z26" s="110"/>
      <c r="AA26" s="55"/>
      <c r="AB26" s="67"/>
      <c r="AC26" s="56"/>
      <c r="AD26" s="110"/>
      <c r="AE26" s="56"/>
      <c r="AF26" s="147"/>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0"/>
        <v>2024</v>
      </c>
      <c r="G27" s="338" t="s">
        <v>334</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4"/>
      <c r="AD27" s="109"/>
      <c r="AE27" s="54"/>
      <c r="AF27" s="146"/>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0"/>
        <v>2024</v>
      </c>
      <c r="G28" s="338" t="s">
        <v>334</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102"/>
      <c r="X28" s="110"/>
      <c r="Y28" s="110"/>
      <c r="Z28" s="110"/>
      <c r="AA28" s="55"/>
      <c r="AB28" s="67"/>
      <c r="AC28" s="56"/>
      <c r="AD28" s="110"/>
      <c r="AE28" s="56"/>
      <c r="AF28" s="147"/>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0"/>
        <v>2024</v>
      </c>
      <c r="G29" s="338" t="s">
        <v>334</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4"/>
      <c r="AD29" s="109"/>
      <c r="AE29" s="54"/>
      <c r="AF29" s="146"/>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0"/>
        <v>2024</v>
      </c>
      <c r="G30" s="338" t="s">
        <v>334</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102"/>
      <c r="X30" s="110"/>
      <c r="Y30" s="110"/>
      <c r="Z30" s="110"/>
      <c r="AA30" s="55"/>
      <c r="AB30" s="67"/>
      <c r="AC30" s="56"/>
      <c r="AD30" s="110"/>
      <c r="AE30" s="56"/>
      <c r="AF30" s="147"/>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0"/>
        <v>2024</v>
      </c>
      <c r="G31" s="338" t="s">
        <v>334</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4"/>
      <c r="AD31" s="109"/>
      <c r="AE31" s="54"/>
      <c r="AF31" s="146"/>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7" t="str">
        <f t="shared" si="9"/>
        <v>001</v>
      </c>
      <c r="F32" s="338">
        <f t="shared" si="10"/>
        <v>2024</v>
      </c>
      <c r="G32" s="338" t="s">
        <v>334</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6"/>
      <c r="AD32" s="110"/>
      <c r="AE32" s="56"/>
      <c r="AF32" s="147"/>
      <c r="AG32" s="102"/>
      <c r="AH32" s="361" t="str">
        <f t="shared" si="3"/>
        <v/>
      </c>
      <c r="AI32" s="102"/>
      <c r="AJ32" s="158" t="str">
        <f t="shared" si="4"/>
        <v/>
      </c>
      <c r="AK32" s="102"/>
      <c r="AL32" s="361" t="str">
        <f t="shared" si="5"/>
        <v/>
      </c>
      <c r="AM32" s="102"/>
      <c r="AN32" s="361" t="str">
        <f t="shared" si="6"/>
        <v/>
      </c>
    </row>
    <row r="33" spans="2:94" ht="21" customHeight="1">
      <c r="B33" s="84"/>
      <c r="C33" s="338" t="str">
        <f t="shared" si="7"/>
        <v>TN0067865</v>
      </c>
      <c r="D33" s="338" t="str">
        <f t="shared" si="8"/>
        <v>External Outfall</v>
      </c>
      <c r="E33" s="337" t="str">
        <f t="shared" si="9"/>
        <v>001</v>
      </c>
      <c r="F33" s="338">
        <f t="shared" si="10"/>
        <v>2024</v>
      </c>
      <c r="G33" s="338" t="s">
        <v>334</v>
      </c>
      <c r="H33" s="339">
        <v>30</v>
      </c>
      <c r="I33" s="100"/>
      <c r="J33" s="106"/>
      <c r="K33" s="106"/>
      <c r="L33" s="101"/>
      <c r="M33" s="112"/>
      <c r="N33" s="101"/>
      <c r="O33" s="361" t="str">
        <f t="shared" si="0"/>
        <v/>
      </c>
      <c r="P33" s="361" t="str">
        <f t="shared" si="1"/>
        <v/>
      </c>
      <c r="Q33" s="101"/>
      <c r="R33" s="109"/>
      <c r="S33" s="112"/>
      <c r="T33" s="101"/>
      <c r="U33" s="361" t="str">
        <f t="shared" si="2"/>
        <v/>
      </c>
      <c r="V33" s="361" t="str">
        <f t="shared" si="11"/>
        <v/>
      </c>
      <c r="W33" s="101"/>
      <c r="X33" s="109"/>
      <c r="Y33" s="109"/>
      <c r="Z33" s="109"/>
      <c r="AA33" s="53"/>
      <c r="AB33" s="66"/>
      <c r="AC33" s="54"/>
      <c r="AD33" s="109"/>
      <c r="AE33" s="54"/>
      <c r="AF33" s="146"/>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row>
    <row r="34" spans="2:94" ht="21" customHeight="1" thickBot="1">
      <c r="B34" s="86"/>
      <c r="C34" s="341" t="str">
        <f t="shared" si="7"/>
        <v>TN0067865</v>
      </c>
      <c r="D34" s="341" t="str">
        <f t="shared" si="8"/>
        <v>External Outfall</v>
      </c>
      <c r="E34" s="340" t="str">
        <f t="shared" si="9"/>
        <v>001</v>
      </c>
      <c r="F34" s="341">
        <f t="shared" si="10"/>
        <v>2024</v>
      </c>
      <c r="G34" s="341" t="s">
        <v>334</v>
      </c>
      <c r="H34" s="342">
        <v>31</v>
      </c>
      <c r="I34" s="105"/>
      <c r="J34" s="108"/>
      <c r="K34" s="108"/>
      <c r="L34" s="103"/>
      <c r="M34" s="114"/>
      <c r="N34" s="103"/>
      <c r="O34" s="366" t="str">
        <f t="shared" si="0"/>
        <v/>
      </c>
      <c r="P34" s="366" t="str">
        <f t="shared" si="1"/>
        <v/>
      </c>
      <c r="Q34" s="103"/>
      <c r="R34" s="111"/>
      <c r="S34" s="114"/>
      <c r="T34" s="103"/>
      <c r="U34" s="366" t="str">
        <f t="shared" si="2"/>
        <v/>
      </c>
      <c r="V34" s="366" t="str">
        <f>IF(S34&lt;&gt;0,(1-T34/S34)*100,"")</f>
        <v/>
      </c>
      <c r="W34" s="103"/>
      <c r="X34" s="111"/>
      <c r="Y34" s="111"/>
      <c r="Z34" s="111"/>
      <c r="AA34" s="57"/>
      <c r="AB34" s="68"/>
      <c r="AC34" s="58"/>
      <c r="AD34" s="111"/>
      <c r="AE34" s="58"/>
      <c r="AF34" s="149"/>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row>
    <row r="35" spans="2:94" s="5" customFormat="1" ht="21" customHeight="1">
      <c r="B35" s="349"/>
      <c r="C35" s="676" t="s">
        <v>311</v>
      </c>
      <c r="D35" s="677"/>
      <c r="E35" s="677"/>
      <c r="F35" s="19"/>
      <c r="G35" s="20"/>
      <c r="H35" s="115" t="s">
        <v>312</v>
      </c>
      <c r="I35" s="116">
        <f>SUM(I4:I34)</f>
        <v>0</v>
      </c>
      <c r="J35" s="117">
        <f>SUM(J4:J34)</f>
        <v>0</v>
      </c>
      <c r="K35" s="117">
        <f>SUM(K4:K34)</f>
        <v>0</v>
      </c>
      <c r="L35" s="118">
        <f>SUM(L4:L34)</f>
        <v>0</v>
      </c>
      <c r="M35" s="123"/>
      <c r="N35" s="124"/>
      <c r="O35" s="118">
        <f>SUM(O4:O34)</f>
        <v>0</v>
      </c>
      <c r="P35" s="124"/>
      <c r="Q35" s="124"/>
      <c r="R35" s="277"/>
      <c r="S35" s="121"/>
      <c r="T35" s="119"/>
      <c r="U35" s="118">
        <f>SUM(U4:U34)</f>
        <v>0</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row>
    <row r="36" spans="2:94" s="5" customFormat="1" ht="21" customHeight="1">
      <c r="B36" s="349"/>
      <c r="C36" s="678"/>
      <c r="D36" s="678"/>
      <c r="E36" s="678"/>
      <c r="F36" s="21"/>
      <c r="G36" s="22"/>
      <c r="H36" s="129" t="s">
        <v>313</v>
      </c>
      <c r="I36" s="130"/>
      <c r="J36" s="131" t="e">
        <f>AVERAGE(J4:J34)</f>
        <v>#DIV/0!</v>
      </c>
      <c r="K36" s="131" t="e">
        <f>AVERAGE(K4:K34)</f>
        <v>#DIV/0!</v>
      </c>
      <c r="L36" s="132"/>
      <c r="M36" s="133" t="e">
        <f aca="true" t="shared" si="12" ref="M36:Y36">AVERAGE(M4:M34)</f>
        <v>#DIV/0!</v>
      </c>
      <c r="N36" s="362" t="e">
        <f t="shared" si="12"/>
        <v>#DIV/0!</v>
      </c>
      <c r="O36" s="362" t="e">
        <f t="shared" si="12"/>
        <v>#DIV/0!</v>
      </c>
      <c r="P36" s="362" t="e">
        <f>(1-N36/M36)*100</f>
        <v>#DIV/0!</v>
      </c>
      <c r="Q36" s="96"/>
      <c r="R36" s="155"/>
      <c r="S36" s="133" t="e">
        <f t="shared" si="12"/>
        <v>#DIV/0!</v>
      </c>
      <c r="T36" s="362" t="e">
        <f t="shared" si="12"/>
        <v>#DIV/0!</v>
      </c>
      <c r="U36" s="362" t="e">
        <f t="shared" si="12"/>
        <v>#DIV/0!</v>
      </c>
      <c r="V36" s="362" t="e">
        <f>(1-T36/S36)*100</f>
        <v>#DIV/0!</v>
      </c>
      <c r="W36" s="96"/>
      <c r="X36" s="155"/>
      <c r="Y36" s="363" t="e">
        <f t="shared" si="12"/>
        <v>#DIV/0!</v>
      </c>
      <c r="Z36" s="135"/>
      <c r="AA36" s="132"/>
      <c r="AB36" s="363" t="e">
        <f>AVERAGE(AB4:AB34)</f>
        <v>#DIV/0!</v>
      </c>
      <c r="AC36" s="134"/>
      <c r="AD36" s="363" t="e">
        <f>GEOMEAN(AD4:AD34)</f>
        <v>#NUM!</v>
      </c>
      <c r="AE36" s="134"/>
      <c r="AF36" s="136" t="e">
        <f>AVERAGE(AF4:AF34)</f>
        <v>#DIV/0!</v>
      </c>
      <c r="AG36" s="362" t="e">
        <f aca="true" t="shared" si="13" ref="AG36:AN36">AVERAGE(AG4:AG34)</f>
        <v>#DIV/0!</v>
      </c>
      <c r="AH36" s="362" t="e">
        <f t="shared" si="13"/>
        <v>#DIV/0!</v>
      </c>
      <c r="AI36" s="362" t="e">
        <f t="shared" si="13"/>
        <v>#DIV/0!</v>
      </c>
      <c r="AJ36" s="362" t="e">
        <f t="shared" si="13"/>
        <v>#DIV/0!</v>
      </c>
      <c r="AK36" s="362" t="e">
        <f>AVERAGE(AK4:AK34)</f>
        <v>#DIV/0!</v>
      </c>
      <c r="AL36" s="362" t="e">
        <f t="shared" si="13"/>
        <v>#DIV/0!</v>
      </c>
      <c r="AM36" s="362" t="e">
        <f t="shared" si="13"/>
        <v>#DIV/0!</v>
      </c>
      <c r="AN36" s="362" t="e">
        <f t="shared" si="13"/>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row>
    <row r="37" spans="2:94" s="5" customFormat="1" ht="21" customHeight="1">
      <c r="B37" s="349"/>
      <c r="C37" s="678"/>
      <c r="D37" s="678"/>
      <c r="E37" s="678"/>
      <c r="F37" s="21"/>
      <c r="G37" s="22"/>
      <c r="H37" s="129" t="s">
        <v>314</v>
      </c>
      <c r="I37" s="137">
        <f>MAX(I4:I34)</f>
        <v>0</v>
      </c>
      <c r="J37" s="131">
        <f>MAX(J4:J34)</f>
        <v>0</v>
      </c>
      <c r="K37" s="131">
        <f aca="true" t="shared" si="14" ref="K37:L37">MAX(K4:K34)</f>
        <v>0</v>
      </c>
      <c r="L37" s="362">
        <f t="shared" si="14"/>
        <v>0</v>
      </c>
      <c r="M37" s="133">
        <f aca="true" t="shared" si="15" ref="M37:Z37">MAX(M4:M34)</f>
        <v>0</v>
      </c>
      <c r="N37" s="362">
        <f>MAX(N4:N34)</f>
        <v>0</v>
      </c>
      <c r="O37" s="362">
        <f>MAX(O4:O34)</f>
        <v>0</v>
      </c>
      <c r="P37" s="362">
        <f>MAX(P4:P34)</f>
        <v>0</v>
      </c>
      <c r="Q37" s="362">
        <f>MAX(Q4:Q34)</f>
        <v>0</v>
      </c>
      <c r="R37" s="363">
        <f>MAX(R4:R34)</f>
        <v>0</v>
      </c>
      <c r="S37" s="133">
        <f t="shared" si="15"/>
        <v>0</v>
      </c>
      <c r="T37" s="362">
        <f t="shared" si="15"/>
        <v>0</v>
      </c>
      <c r="U37" s="362">
        <f t="shared" si="15"/>
        <v>0</v>
      </c>
      <c r="V37" s="362">
        <f t="shared" si="15"/>
        <v>0</v>
      </c>
      <c r="W37" s="362">
        <f t="shared" si="15"/>
        <v>0</v>
      </c>
      <c r="X37" s="363">
        <f t="shared" si="15"/>
        <v>0</v>
      </c>
      <c r="Y37" s="363">
        <f t="shared" si="15"/>
        <v>0</v>
      </c>
      <c r="Z37" s="363">
        <f t="shared" si="15"/>
        <v>0</v>
      </c>
      <c r="AA37" s="132"/>
      <c r="AB37" s="363">
        <f>MAX(AB4:AB34)</f>
        <v>0</v>
      </c>
      <c r="AC37" s="134"/>
      <c r="AD37" s="363">
        <f>MAX(AD4:AD34)</f>
        <v>0</v>
      </c>
      <c r="AE37" s="134"/>
      <c r="AF37" s="136">
        <f aca="true" t="shared" si="16" ref="AF37:AN37">MAX(AF4:AF34)</f>
        <v>0</v>
      </c>
      <c r="AG37" s="362">
        <f t="shared" si="16"/>
        <v>0</v>
      </c>
      <c r="AH37" s="362">
        <f t="shared" si="16"/>
        <v>0</v>
      </c>
      <c r="AI37" s="362">
        <f t="shared" si="16"/>
        <v>0</v>
      </c>
      <c r="AJ37" s="362">
        <f t="shared" si="16"/>
        <v>0</v>
      </c>
      <c r="AK37" s="362">
        <f t="shared" si="16"/>
        <v>0</v>
      </c>
      <c r="AL37" s="362">
        <f t="shared" si="16"/>
        <v>0</v>
      </c>
      <c r="AM37" s="362">
        <f t="shared" si="16"/>
        <v>0</v>
      </c>
      <c r="AN37" s="362">
        <f t="shared" si="16"/>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row>
    <row r="38" spans="2:94" s="5" customFormat="1" ht="21" customHeight="1" thickBot="1">
      <c r="B38" s="349"/>
      <c r="C38" s="678"/>
      <c r="D38" s="678"/>
      <c r="E38" s="678"/>
      <c r="F38" s="21"/>
      <c r="G38" s="22"/>
      <c r="H38" s="138" t="s">
        <v>315</v>
      </c>
      <c r="I38" s="317"/>
      <c r="J38" s="318">
        <f>MIN(J4:J34)</f>
        <v>0</v>
      </c>
      <c r="K38" s="318">
        <f>MIN(K4:K34)</f>
        <v>0</v>
      </c>
      <c r="L38" s="139"/>
      <c r="M38" s="143">
        <f aca="true" t="shared" si="17" ref="M38:Z38">MIN(M4:M34)</f>
        <v>0</v>
      </c>
      <c r="N38" s="140">
        <f t="shared" si="17"/>
        <v>0</v>
      </c>
      <c r="O38" s="140">
        <f t="shared" si="17"/>
        <v>0</v>
      </c>
      <c r="P38" s="542">
        <f t="shared" si="17"/>
        <v>0</v>
      </c>
      <c r="Q38" s="96"/>
      <c r="R38" s="155"/>
      <c r="S38" s="143">
        <f t="shared" si="17"/>
        <v>0</v>
      </c>
      <c r="T38" s="140">
        <f t="shared" si="17"/>
        <v>0</v>
      </c>
      <c r="U38" s="140">
        <f t="shared" si="17"/>
        <v>0</v>
      </c>
      <c r="V38" s="542">
        <f t="shared" si="17"/>
        <v>0</v>
      </c>
      <c r="W38" s="96"/>
      <c r="X38" s="155"/>
      <c r="Y38" s="141">
        <f t="shared" si="17"/>
        <v>0</v>
      </c>
      <c r="Z38" s="141">
        <f t="shared" si="17"/>
        <v>0</v>
      </c>
      <c r="AA38" s="139"/>
      <c r="AB38" s="141">
        <f>MIN(AB4:AB34)</f>
        <v>0</v>
      </c>
      <c r="AC38" s="319"/>
      <c r="AD38" s="141">
        <f>MIN(AD5:AD35)</f>
        <v>0</v>
      </c>
      <c r="AE38" s="319"/>
      <c r="AF38" s="142">
        <f>MIN(AF5:AF35)</f>
        <v>0</v>
      </c>
      <c r="AG38" s="140">
        <f>MIN(AG4:AG34)</f>
        <v>0</v>
      </c>
      <c r="AH38" s="140">
        <f>MIN(AH4:AH34)</f>
        <v>0</v>
      </c>
      <c r="AI38" s="140">
        <f aca="true" t="shared" si="18" ref="AI38:AN38">MIN(AI4:AI34)</f>
        <v>0</v>
      </c>
      <c r="AJ38" s="140">
        <f t="shared" si="18"/>
        <v>0</v>
      </c>
      <c r="AK38" s="140">
        <f t="shared" si="18"/>
        <v>0</v>
      </c>
      <c r="AL38" s="140">
        <f t="shared" si="18"/>
        <v>0</v>
      </c>
      <c r="AM38" s="140">
        <f t="shared" si="18"/>
        <v>0</v>
      </c>
      <c r="AN38" s="140">
        <f t="shared" si="18"/>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row>
    <row r="39" spans="2:94" s="5" customFormat="1" ht="21" customHeight="1">
      <c r="B39" s="349"/>
      <c r="C39" s="678"/>
      <c r="D39" s="678"/>
      <c r="E39" s="678"/>
      <c r="F39" s="679" t="s">
        <v>316</v>
      </c>
      <c r="G39" s="680"/>
      <c r="H39" s="681"/>
      <c r="I39" s="320"/>
      <c r="J39" s="88"/>
      <c r="K39" s="89"/>
      <c r="L39" s="90"/>
      <c r="M39" s="91"/>
      <c r="N39" s="280">
        <f>'Permit Limits'!X23</f>
        <v>65</v>
      </c>
      <c r="O39" s="280">
        <f>'Permit Limits'!Y23</f>
        <v>54</v>
      </c>
      <c r="P39" s="353"/>
      <c r="Q39" s="323"/>
      <c r="R39" s="321"/>
      <c r="S39" s="91"/>
      <c r="T39" s="280">
        <f>'Permit Limits'!AJ23</f>
        <v>120</v>
      </c>
      <c r="U39" s="280">
        <f>'Permit Limits'!AK23</f>
        <v>100</v>
      </c>
      <c r="V39" s="353"/>
      <c r="W39" s="323"/>
      <c r="X39" s="321"/>
      <c r="Y39" s="354"/>
      <c r="Z39" s="161">
        <f>'Permit Limits'!AR23</f>
        <v>9</v>
      </c>
      <c r="AA39" s="35"/>
      <c r="AB39" s="161">
        <f>'Permit Limits'!AU23</f>
        <v>1</v>
      </c>
      <c r="AC39" s="91"/>
      <c r="AD39" s="161">
        <f>'Permit Limits'!AW23</f>
        <v>487</v>
      </c>
      <c r="AE39" s="91"/>
      <c r="AF39" s="305">
        <f>'Permit Limits'!AY23</f>
        <v>2</v>
      </c>
      <c r="AG39" s="280">
        <f>'Permit Limits'!BB23</f>
        <v>0</v>
      </c>
      <c r="AH39" s="280">
        <f>'Permit Limits'!BC23</f>
        <v>0</v>
      </c>
      <c r="AI39" s="151"/>
      <c r="AJ39" s="280">
        <f>'Permit Limits'!BH23</f>
        <v>0</v>
      </c>
      <c r="AK39" s="280">
        <f>'Permit Limits'!BL23</f>
        <v>9999</v>
      </c>
      <c r="AL39" s="280">
        <f>'Permit Limits'!BM23</f>
        <v>9999</v>
      </c>
      <c r="AM39" s="280">
        <f>'Permit Limits'!BQ23</f>
        <v>9999</v>
      </c>
      <c r="AN39" s="280">
        <f>'Permit Limits'!BR23</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row>
    <row r="40" spans="2:94" s="5" customFormat="1" ht="21" customHeight="1" thickBot="1">
      <c r="B40" s="349"/>
      <c r="C40" s="678"/>
      <c r="D40" s="678"/>
      <c r="E40" s="678"/>
      <c r="F40" s="682" t="s">
        <v>317</v>
      </c>
      <c r="G40" s="683"/>
      <c r="H40" s="684"/>
      <c r="I40" s="325"/>
      <c r="J40" s="93"/>
      <c r="K40" s="94"/>
      <c r="L40" s="95"/>
      <c r="M40" s="97"/>
      <c r="N40" s="37"/>
      <c r="O40" s="37"/>
      <c r="P40" s="517">
        <f>'Permit Limits'!Z24</f>
        <v>65</v>
      </c>
      <c r="Q40" s="96"/>
      <c r="R40" s="155"/>
      <c r="S40" s="97"/>
      <c r="T40" s="37"/>
      <c r="U40" s="37"/>
      <c r="V40" s="517">
        <f>'Permit Limits'!AL24</f>
        <v>0</v>
      </c>
      <c r="W40" s="96"/>
      <c r="X40" s="155"/>
      <c r="Y40" s="278">
        <f>'Permit Limits'!AP24</f>
        <v>1</v>
      </c>
      <c r="Z40" s="278">
        <f>'Permit Limits'!AR24</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row>
    <row r="41" spans="2:94" s="5" customFormat="1" ht="21" customHeight="1" thickBot="1">
      <c r="B41" s="349"/>
      <c r="C41" s="678"/>
      <c r="D41" s="678"/>
      <c r="E41" s="678"/>
      <c r="F41" s="685" t="s">
        <v>318</v>
      </c>
      <c r="G41" s="686"/>
      <c r="H41" s="687"/>
      <c r="I41" s="326"/>
      <c r="J41" s="38"/>
      <c r="K41" s="38"/>
      <c r="L41" s="87"/>
      <c r="M41" s="99"/>
      <c r="N41" s="376">
        <f>'Permit Limits'!X25</f>
        <v>45</v>
      </c>
      <c r="O41" s="376">
        <f>'Permit Limits'!Y25</f>
        <v>38</v>
      </c>
      <c r="P41" s="376">
        <f>'Permit Limits'!Z25</f>
        <v>0</v>
      </c>
      <c r="Q41" s="376">
        <f>'Permit Limits'!AA25</f>
        <v>50</v>
      </c>
      <c r="R41" s="279">
        <f>'Permit Limits'!AB25</f>
        <v>42</v>
      </c>
      <c r="S41" s="99"/>
      <c r="T41" s="376">
        <f>'Permit Limits'!AJ25</f>
        <v>100</v>
      </c>
      <c r="U41" s="376">
        <f>'Permit Limits'!AK25</f>
        <v>83</v>
      </c>
      <c r="V41" s="376">
        <f>'Permit Limits'!AL25</f>
        <v>0</v>
      </c>
      <c r="W41" s="376">
        <f>'Permit Limits'!AM25</f>
        <v>110</v>
      </c>
      <c r="X41" s="279">
        <f>'Permit Limits'!AN25</f>
        <v>92</v>
      </c>
      <c r="Y41" s="279">
        <f>'Permit Limits'!AP25</f>
        <v>0</v>
      </c>
      <c r="Z41" s="75"/>
      <c r="AA41" s="87"/>
      <c r="AB41" s="75"/>
      <c r="AC41" s="99"/>
      <c r="AD41" s="279">
        <f>'Permit Limits'!AW25</f>
        <v>126</v>
      </c>
      <c r="AE41" s="99"/>
      <c r="AF41" s="305">
        <f>'Permit Limits'!AY25</f>
        <v>0</v>
      </c>
      <c r="AG41" s="376">
        <f>'Permit Limits'!BB25</f>
        <v>0</v>
      </c>
      <c r="AH41" s="376">
        <f>'Permit Limits'!BC25</f>
        <v>0</v>
      </c>
      <c r="AI41" s="153"/>
      <c r="AJ41" s="376">
        <f>'Permit Limits'!BH25</f>
        <v>0</v>
      </c>
      <c r="AK41" s="376">
        <f>'Permit Limits'!BL25</f>
        <v>9999</v>
      </c>
      <c r="AL41" s="376">
        <f>'Permit Limits'!BM25</f>
        <v>9999</v>
      </c>
      <c r="AM41" s="376">
        <f>'Permit Limits'!BQ25</f>
        <v>9999</v>
      </c>
      <c r="AN41" s="376">
        <f>'Permit Limits'!BR25</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row>
    <row r="42" spans="2:94" s="5" customFormat="1" ht="21" customHeight="1">
      <c r="B42" s="349"/>
      <c r="C42" s="678"/>
      <c r="D42" s="678"/>
      <c r="E42" s="678"/>
      <c r="F42" s="69"/>
      <c r="G42" s="69" t="s">
        <v>319</v>
      </c>
      <c r="I42" s="62"/>
      <c r="J42" s="78"/>
      <c r="K42" s="78"/>
      <c r="L42" s="78"/>
      <c r="M42" s="62"/>
      <c r="N42" s="62"/>
      <c r="O42" s="62"/>
      <c r="P42" s="62"/>
      <c r="Q42" s="62"/>
      <c r="R42" s="62"/>
      <c r="S42" s="357"/>
      <c r="T42" s="357"/>
      <c r="U42" s="357"/>
      <c r="V42" s="357"/>
      <c r="W42" s="357"/>
      <c r="X42" s="357"/>
      <c r="Y42" s="357"/>
      <c r="Z42" s="357"/>
      <c r="AA42" s="357"/>
      <c r="AB42" s="357"/>
      <c r="AC42" s="357"/>
      <c r="AD42" s="357"/>
      <c r="AE42" s="357"/>
      <c r="AF42" s="357"/>
      <c r="AG42" s="357"/>
      <c r="AH42" s="357"/>
      <c r="AI42" s="176"/>
      <c r="AJ42" s="176"/>
      <c r="AK42" s="176"/>
      <c r="AL42" s="176"/>
      <c r="AM42" s="176"/>
      <c r="AN42" s="176"/>
      <c r="AO42" s="166"/>
      <c r="AP42" s="166"/>
      <c r="AQ42" s="166"/>
      <c r="AR42" s="166"/>
      <c r="AS42" s="166"/>
      <c r="AT42" s="166"/>
      <c r="AU42" s="166"/>
      <c r="AV42" s="166"/>
      <c r="AW42" s="166"/>
      <c r="AX42" s="166"/>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row>
    <row r="43" spans="2:94"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row>
    <row r="44" spans="2:94" ht="32.25" customHeight="1">
      <c r="B44" s="349"/>
      <c r="C44" s="674"/>
      <c r="D44" s="674"/>
      <c r="E44" s="674"/>
      <c r="F44" s="80"/>
      <c r="G44" s="80"/>
      <c r="H44" s="81"/>
      <c r="I44" s="672" t="str">
        <f>Jan!I44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row>
    <row r="45" spans="2:94" ht="23.25" customHeight="1">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row>
    <row r="46" spans="2:94" ht="37.5" customHeight="1">
      <c r="B46" s="350"/>
      <c r="C46" s="621"/>
      <c r="D46" s="79"/>
      <c r="E46" s="621"/>
      <c r="F46" s="80"/>
      <c r="G46" s="81"/>
      <c r="H46" s="348"/>
      <c r="I46" s="675" t="str">
        <f>Jan!I46</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row>
    <row r="47" spans="2:94" ht="30.75" customHeight="1">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row>
    <row r="48" spans="2:94" ht="24" customHeight="1">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5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row>
    <row r="82" spans="3:5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row>
    <row r="83" spans="3:5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row>
    <row r="84" spans="3:5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row>
    <row r="85" spans="3:5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row>
    <row r="86" spans="3:5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row>
    <row r="87" spans="3:5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row>
    <row r="88" spans="3:5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row>
    <row r="89" spans="3:5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row>
    <row r="90" spans="3:5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row>
    <row r="91" spans="3:5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row>
    <row r="92" spans="3:50"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c r="AO92" s="369"/>
      <c r="AP92" s="369"/>
      <c r="AQ92" s="369"/>
      <c r="AR92" s="369"/>
      <c r="AS92" s="369"/>
      <c r="AT92" s="369"/>
      <c r="AU92" s="369"/>
      <c r="AV92" s="369"/>
      <c r="AW92" s="369"/>
      <c r="AX92" s="369"/>
    </row>
    <row r="93" spans="3:50"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c r="AO93" s="368"/>
      <c r="AP93" s="368"/>
      <c r="AQ93" s="368"/>
      <c r="AR93" s="368"/>
      <c r="AS93" s="368"/>
      <c r="AT93" s="368"/>
      <c r="AU93" s="368"/>
      <c r="AV93" s="368"/>
      <c r="AW93" s="368"/>
      <c r="AX93" s="368"/>
    </row>
    <row r="94" spans="3:50"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row>
    <row r="95" spans="3:50"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row>
    <row r="96" spans="3:5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ht="14.4">
      <c r="C103" s="32"/>
      <c r="D103" s="32"/>
      <c r="E103" s="359"/>
      <c r="F103" s="350"/>
      <c r="G103" s="350"/>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row>
    <row r="104" spans="3:40" ht="14.4">
      <c r="C104" s="32"/>
      <c r="D104" s="32"/>
      <c r="E104" s="359"/>
      <c r="F104" s="350"/>
      <c r="G104" s="350"/>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row>
    <row r="105" spans="3:40" ht="14.4">
      <c r="C105" s="32"/>
      <c r="D105" s="32"/>
      <c r="E105" s="359"/>
      <c r="F105" s="350"/>
      <c r="G105" s="350"/>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row>
    <row r="106" spans="3:40" ht="14.4">
      <c r="C106" s="32"/>
      <c r="D106" s="32"/>
      <c r="E106" s="359"/>
      <c r="F106" s="350"/>
      <c r="G106" s="350"/>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row>
    <row r="107" spans="3:40" ht="14.4">
      <c r="C107" s="32"/>
      <c r="D107" s="32"/>
      <c r="E107" s="359"/>
      <c r="F107" s="350"/>
      <c r="G107" s="350"/>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row>
    <row r="108" spans="3:40" ht="14.4">
      <c r="C108" s="32"/>
      <c r="D108" s="32"/>
      <c r="E108" s="359"/>
      <c r="F108" s="350"/>
      <c r="G108" s="350"/>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row>
    <row r="109" spans="3:40" ht="15">
      <c r="C109" s="350"/>
      <c r="D109" s="350"/>
      <c r="E109" s="359"/>
      <c r="F109" s="350"/>
      <c r="G109" s="350"/>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row>
    <row r="110" spans="3:40" ht="15">
      <c r="C110" s="350"/>
      <c r="D110" s="350"/>
      <c r="E110" s="359"/>
      <c r="F110" s="350"/>
      <c r="G110" s="350"/>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row>
    <row r="111" spans="3:40" ht="15">
      <c r="C111" s="350"/>
      <c r="D111" s="350"/>
      <c r="E111" s="359"/>
      <c r="F111" s="350"/>
      <c r="G111" s="350"/>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row>
    <row r="112" spans="3:40" ht="15">
      <c r="C112" s="350"/>
      <c r="D112" s="350"/>
      <c r="E112" s="359"/>
      <c r="F112" s="350"/>
      <c r="G112" s="350"/>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row>
    <row r="113" spans="2:40" ht="15">
      <c r="B113" s="348"/>
      <c r="C113" s="350"/>
      <c r="D113" s="350"/>
      <c r="E113" s="359"/>
      <c r="F113" s="350"/>
      <c r="G113" s="350"/>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row>
    <row r="114" spans="2:40" ht="15">
      <c r="B114" s="348"/>
      <c r="C114" s="350"/>
      <c r="D114" s="350"/>
      <c r="E114" s="359"/>
      <c r="F114" s="350"/>
      <c r="G114" s="350"/>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row>
    <row r="115" spans="2:40" ht="15">
      <c r="B115" s="82"/>
      <c r="C115" s="350"/>
      <c r="D115" s="350"/>
      <c r="E115" s="359"/>
      <c r="F115" s="350"/>
      <c r="G115" s="350"/>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row>
    <row r="116" spans="2:40" ht="15">
      <c r="B116" s="348"/>
      <c r="C116" s="350"/>
      <c r="D116" s="350"/>
      <c r="E116" s="359"/>
      <c r="F116" s="350"/>
      <c r="G116" s="350"/>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row>
    <row r="117" spans="2:40" ht="15">
      <c r="B117" s="348"/>
      <c r="C117" s="350"/>
      <c r="D117" s="350"/>
      <c r="E117" s="359"/>
      <c r="F117" s="350"/>
      <c r="G117" s="350"/>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row>
    <row r="118" spans="2:40" ht="15">
      <c r="B118" s="348"/>
      <c r="C118" s="350"/>
      <c r="D118" s="350"/>
      <c r="E118" s="359"/>
      <c r="F118" s="350"/>
      <c r="G118" s="350"/>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row>
    <row r="119" spans="2:40" ht="15">
      <c r="B119" s="348"/>
      <c r="C119" s="350"/>
      <c r="D119" s="350"/>
      <c r="E119" s="359"/>
      <c r="F119" s="350"/>
      <c r="G119" s="350"/>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row>
    <row r="120" spans="2:40" ht="15">
      <c r="B120" s="348"/>
      <c r="C120" s="350"/>
      <c r="D120" s="350"/>
      <c r="E120" s="359"/>
      <c r="F120" s="350"/>
      <c r="G120" s="350"/>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row>
    <row r="121" spans="2:40" ht="15">
      <c r="B121" s="348"/>
      <c r="C121" s="350"/>
      <c r="D121" s="350"/>
      <c r="E121" s="359"/>
      <c r="F121" s="350"/>
      <c r="G121" s="350"/>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row>
    <row r="122" spans="2:40" ht="15">
      <c r="B122" s="348"/>
      <c r="C122" s="350"/>
      <c r="D122" s="350"/>
      <c r="E122" s="359"/>
      <c r="F122" s="350"/>
      <c r="G122" s="350"/>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row>
    <row r="123" spans="2:40" ht="15">
      <c r="B123" s="348"/>
      <c r="C123" s="350"/>
      <c r="D123" s="350"/>
      <c r="E123" s="359"/>
      <c r="F123" s="350"/>
      <c r="G123" s="350"/>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row>
    <row r="124" spans="2:40" ht="15">
      <c r="B124" s="348"/>
      <c r="C124" s="350"/>
      <c r="D124" s="350"/>
      <c r="E124" s="359"/>
      <c r="F124" s="350"/>
      <c r="G124" s="350"/>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row>
    <row r="125" spans="2:40" ht="15">
      <c r="B125" s="348"/>
      <c r="C125" s="350"/>
      <c r="D125" s="350"/>
      <c r="E125" s="359"/>
      <c r="F125" s="350"/>
      <c r="G125" s="350"/>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row>
    <row r="126" spans="2:40" ht="15">
      <c r="B126" s="348"/>
      <c r="C126" s="350"/>
      <c r="D126" s="350"/>
      <c r="E126" s="359"/>
      <c r="F126" s="350"/>
      <c r="G126" s="350"/>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row>
    <row r="127" spans="2:40" ht="15">
      <c r="B127" s="348"/>
      <c r="C127" s="350"/>
      <c r="D127" s="350"/>
      <c r="E127" s="359"/>
      <c r="F127" s="350"/>
      <c r="G127" s="350"/>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row>
    <row r="128" spans="2:40" ht="15">
      <c r="B128" s="348"/>
      <c r="C128" s="350"/>
      <c r="D128" s="350"/>
      <c r="E128" s="359"/>
      <c r="F128" s="350"/>
      <c r="G128" s="350"/>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row>
    <row r="129" spans="3:40" ht="15">
      <c r="C129" s="350"/>
      <c r="D129" s="350"/>
      <c r="E129" s="359"/>
      <c r="F129" s="350"/>
      <c r="G129" s="350"/>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row>
    <row r="130" spans="3:40" ht="15">
      <c r="C130" s="350"/>
      <c r="D130" s="350"/>
      <c r="E130" s="359"/>
      <c r="F130" s="350"/>
      <c r="G130" s="350"/>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row>
    <row r="131" spans="3:40" ht="15">
      <c r="C131" s="350"/>
      <c r="D131" s="350"/>
      <c r="E131" s="359"/>
      <c r="F131" s="350"/>
      <c r="G131" s="350"/>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row>
    <row r="132" spans="3:40" ht="15">
      <c r="C132" s="350"/>
      <c r="D132" s="350"/>
      <c r="E132" s="359"/>
      <c r="F132" s="350"/>
      <c r="G132" s="350"/>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row>
    <row r="133" spans="3:40" ht="15">
      <c r="C133" s="350"/>
      <c r="D133" s="350"/>
      <c r="E133" s="359"/>
      <c r="F133" s="350"/>
      <c r="G133" s="350"/>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row>
    <row r="134" spans="3:40" ht="15">
      <c r="C134" s="350"/>
      <c r="D134" s="350"/>
      <c r="E134" s="359"/>
      <c r="F134" s="350"/>
      <c r="G134" s="350"/>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row>
    <row r="135" spans="3:40" ht="15">
      <c r="C135" s="350"/>
      <c r="D135" s="350"/>
      <c r="E135" s="359"/>
      <c r="F135" s="350"/>
      <c r="G135" s="350"/>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row>
    <row r="136" spans="3:40" ht="15">
      <c r="C136" s="350"/>
      <c r="D136" s="350"/>
      <c r="E136" s="359"/>
      <c r="F136" s="350"/>
      <c r="G136" s="350"/>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row>
    <row r="137" spans="3:40" ht="15">
      <c r="C137" s="350"/>
      <c r="D137" s="350"/>
      <c r="E137" s="359"/>
      <c r="F137" s="350"/>
      <c r="G137" s="350"/>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row>
    <row r="138" spans="3:40" ht="15">
      <c r="C138" s="350"/>
      <c r="D138" s="350"/>
      <c r="E138" s="359"/>
      <c r="F138" s="350"/>
      <c r="G138" s="350"/>
      <c r="H138" s="348"/>
      <c r="I138" s="348"/>
      <c r="J138" s="348"/>
      <c r="K138" s="348"/>
      <c r="L138" s="348"/>
      <c r="M138" s="348"/>
      <c r="N138" s="348"/>
      <c r="O138" s="348"/>
      <c r="P138" s="348"/>
      <c r="Q138" s="348"/>
      <c r="R138" s="348"/>
      <c r="S138" s="348"/>
      <c r="T138" s="348"/>
      <c r="U138" s="348"/>
      <c r="V138" s="348"/>
      <c r="W138" s="348"/>
      <c r="X138" s="348"/>
      <c r="Y138" s="348"/>
      <c r="Z138" s="348"/>
      <c r="AA138" s="348"/>
      <c r="AB138" s="348"/>
      <c r="AC138" s="348"/>
      <c r="AD138" s="348"/>
      <c r="AE138" s="348"/>
      <c r="AF138" s="348"/>
      <c r="AG138" s="348"/>
      <c r="AH138" s="348"/>
      <c r="AI138" s="348"/>
      <c r="AJ138" s="348"/>
      <c r="AK138" s="348"/>
      <c r="AL138" s="348"/>
      <c r="AM138" s="348"/>
      <c r="AN138" s="348"/>
    </row>
    <row r="139" spans="3:40" ht="15">
      <c r="C139" s="350"/>
      <c r="D139" s="350"/>
      <c r="E139" s="359"/>
      <c r="F139" s="350"/>
      <c r="G139" s="350"/>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row>
    <row r="140" spans="3:40" ht="15">
      <c r="C140" s="350"/>
      <c r="D140" s="350"/>
      <c r="E140" s="359"/>
      <c r="F140" s="350"/>
      <c r="G140" s="350"/>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row>
    <row r="141" spans="3:40" ht="15">
      <c r="C141" s="350"/>
      <c r="D141" s="350"/>
      <c r="E141" s="359"/>
      <c r="F141" s="350"/>
      <c r="G141" s="350"/>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row>
    <row r="142" spans="3:40" ht="15">
      <c r="C142" s="350"/>
      <c r="D142" s="350"/>
      <c r="E142" s="359"/>
      <c r="F142" s="350"/>
      <c r="G142" s="350"/>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8"/>
      <c r="AI142" s="348"/>
      <c r="AJ142" s="348"/>
      <c r="AK142" s="348"/>
      <c r="AL142" s="348"/>
      <c r="AM142" s="348"/>
      <c r="AN142" s="348"/>
    </row>
    <row r="143" spans="3:40" ht="15">
      <c r="C143" s="350"/>
      <c r="D143" s="350"/>
      <c r="E143" s="359"/>
      <c r="F143" s="350"/>
      <c r="G143" s="350"/>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row>
    <row r="144" spans="3:40" ht="15">
      <c r="C144" s="350"/>
      <c r="D144" s="350"/>
      <c r="E144" s="359"/>
      <c r="F144" s="350"/>
      <c r="G144" s="350"/>
      <c r="H144" s="348"/>
      <c r="I144" s="348"/>
      <c r="J144" s="348"/>
      <c r="K144" s="348"/>
      <c r="L144" s="348"/>
      <c r="M144" s="348"/>
      <c r="N144" s="348"/>
      <c r="O144" s="348"/>
      <c r="P144" s="348"/>
      <c r="Q144" s="348"/>
      <c r="R144" s="348"/>
      <c r="S144" s="348"/>
      <c r="T144" s="348"/>
      <c r="U144" s="348"/>
      <c r="V144" s="348"/>
      <c r="W144" s="348"/>
      <c r="X144" s="348"/>
      <c r="Y144" s="348"/>
      <c r="Z144" s="348"/>
      <c r="AA144" s="348"/>
      <c r="AB144" s="348"/>
      <c r="AC144" s="348"/>
      <c r="AD144" s="348"/>
      <c r="AE144" s="348"/>
      <c r="AF144" s="348"/>
      <c r="AG144" s="348"/>
      <c r="AH144" s="348"/>
      <c r="AI144" s="348"/>
      <c r="AJ144" s="348"/>
      <c r="AK144" s="348"/>
      <c r="AL144" s="348"/>
      <c r="AM144" s="348"/>
      <c r="AN144" s="348"/>
    </row>
    <row r="145" spans="3:40" ht="15">
      <c r="C145" s="350"/>
      <c r="D145" s="350"/>
      <c r="E145" s="359"/>
      <c r="F145" s="350"/>
      <c r="G145" s="350"/>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348"/>
      <c r="AE145" s="348"/>
      <c r="AF145" s="348"/>
      <c r="AG145" s="348"/>
      <c r="AH145" s="348"/>
      <c r="AI145" s="348"/>
      <c r="AJ145" s="348"/>
      <c r="AK145" s="348"/>
      <c r="AL145" s="348"/>
      <c r="AM145" s="348"/>
      <c r="AN145" s="348"/>
    </row>
    <row r="146" spans="3:40" ht="15">
      <c r="C146" s="350"/>
      <c r="D146" s="350"/>
      <c r="E146" s="359"/>
      <c r="F146" s="350"/>
      <c r="G146" s="350"/>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8"/>
      <c r="AG146" s="348"/>
      <c r="AH146" s="348"/>
      <c r="AI146" s="348"/>
      <c r="AJ146" s="348"/>
      <c r="AK146" s="348"/>
      <c r="AL146" s="348"/>
      <c r="AM146" s="348"/>
      <c r="AN146" s="348"/>
    </row>
    <row r="147" spans="3:40" ht="15">
      <c r="C147" s="350"/>
      <c r="D147" s="350"/>
      <c r="E147" s="359"/>
      <c r="F147" s="350"/>
      <c r="G147" s="350"/>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J147" s="348"/>
      <c r="AK147" s="348"/>
      <c r="AL147" s="348"/>
      <c r="AM147" s="348"/>
      <c r="AN147" s="348"/>
    </row>
    <row r="148" spans="3:40" ht="15">
      <c r="C148" s="350"/>
      <c r="D148" s="350"/>
      <c r="E148" s="359"/>
      <c r="F148" s="350"/>
      <c r="G148" s="350"/>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8"/>
      <c r="AJ148" s="348"/>
      <c r="AK148" s="348"/>
      <c r="AL148" s="348"/>
      <c r="AM148" s="348"/>
      <c r="AN148" s="348"/>
    </row>
    <row r="149" spans="3:40" ht="15">
      <c r="C149" s="350"/>
      <c r="D149" s="350"/>
      <c r="E149" s="359"/>
      <c r="F149" s="350"/>
      <c r="G149" s="350"/>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8"/>
      <c r="AJ149" s="348"/>
      <c r="AK149" s="348"/>
      <c r="AL149" s="348"/>
      <c r="AM149" s="348"/>
      <c r="AN149" s="348"/>
    </row>
    <row r="150" spans="3:40" ht="15">
      <c r="C150" s="350"/>
      <c r="D150" s="350"/>
      <c r="E150" s="359"/>
      <c r="F150" s="350"/>
      <c r="G150" s="350"/>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row>
    <row r="151" spans="3:40" ht="15">
      <c r="C151" s="350"/>
      <c r="D151" s="350"/>
      <c r="E151" s="359"/>
      <c r="F151" s="350"/>
      <c r="G151" s="350"/>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8"/>
      <c r="AJ151" s="348"/>
      <c r="AK151" s="348"/>
      <c r="AL151" s="348"/>
      <c r="AM151" s="348"/>
      <c r="AN151" s="348"/>
    </row>
    <row r="152" spans="3:40" ht="15">
      <c r="C152" s="350"/>
      <c r="D152" s="350"/>
      <c r="E152" s="359"/>
      <c r="F152" s="350"/>
      <c r="G152" s="350"/>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row>
    <row r="153" spans="3:40" ht="15">
      <c r="C153" s="350"/>
      <c r="D153" s="350"/>
      <c r="E153" s="359"/>
      <c r="F153" s="350"/>
      <c r="G153" s="350"/>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row>
    <row r="154" spans="3:40" ht="15">
      <c r="C154" s="350"/>
      <c r="D154" s="350"/>
      <c r="E154" s="359"/>
      <c r="F154" s="350"/>
      <c r="G154" s="350"/>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8"/>
      <c r="AF154" s="348"/>
      <c r="AG154" s="348"/>
      <c r="AH154" s="348"/>
      <c r="AI154" s="348"/>
      <c r="AJ154" s="348"/>
      <c r="AK154" s="348"/>
      <c r="AL154" s="348"/>
      <c r="AM154" s="348"/>
      <c r="AN154" s="348"/>
    </row>
    <row r="155" spans="3:40" ht="15">
      <c r="C155" s="350"/>
      <c r="D155" s="350"/>
      <c r="E155" s="359"/>
      <c r="F155" s="350"/>
      <c r="G155" s="350"/>
      <c r="H155" s="348"/>
      <c r="I155" s="348"/>
      <c r="J155" s="348"/>
      <c r="K155" s="348"/>
      <c r="L155" s="348"/>
      <c r="M155" s="348"/>
      <c r="N155" s="348"/>
      <c r="O155" s="348"/>
      <c r="P155" s="348"/>
      <c r="Q155" s="348"/>
      <c r="R155" s="348"/>
      <c r="S155" s="348"/>
      <c r="T155" s="348"/>
      <c r="U155" s="348"/>
      <c r="V155" s="348"/>
      <c r="W155" s="348"/>
      <c r="X155" s="348"/>
      <c r="Y155" s="348"/>
      <c r="Z155" s="348"/>
      <c r="AA155" s="348"/>
      <c r="AB155" s="348"/>
      <c r="AC155" s="348"/>
      <c r="AD155" s="348"/>
      <c r="AE155" s="348"/>
      <c r="AF155" s="348"/>
      <c r="AG155" s="348"/>
      <c r="AH155" s="348"/>
      <c r="AI155" s="348"/>
      <c r="AJ155" s="348"/>
      <c r="AK155" s="348"/>
      <c r="AL155" s="348"/>
      <c r="AM155" s="348"/>
      <c r="AN155" s="348"/>
    </row>
    <row r="156" spans="3:40" ht="15">
      <c r="C156" s="350"/>
      <c r="D156" s="350"/>
      <c r="E156" s="359"/>
      <c r="F156" s="350"/>
      <c r="G156" s="350"/>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row>
    <row r="157" spans="3:40" ht="15">
      <c r="C157" s="350"/>
      <c r="D157" s="350"/>
      <c r="E157" s="359"/>
      <c r="F157" s="350"/>
      <c r="G157" s="350"/>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8"/>
      <c r="AJ157" s="348"/>
      <c r="AK157" s="348"/>
      <c r="AL157" s="348"/>
      <c r="AM157" s="348"/>
      <c r="AN157" s="348"/>
    </row>
    <row r="158" spans="3:40" ht="15">
      <c r="C158" s="350"/>
      <c r="D158" s="350"/>
      <c r="E158" s="359"/>
      <c r="F158" s="350"/>
      <c r="G158" s="350"/>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row>
    <row r="159" spans="3:40" ht="15">
      <c r="C159" s="350"/>
      <c r="D159" s="350"/>
      <c r="E159" s="359"/>
      <c r="F159" s="350"/>
      <c r="G159" s="350"/>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row>
    <row r="160" spans="3:40" ht="15">
      <c r="C160" s="350"/>
      <c r="D160" s="350"/>
      <c r="E160" s="359"/>
      <c r="F160" s="350"/>
      <c r="G160" s="350"/>
      <c r="H160" s="348"/>
      <c r="I160" s="348"/>
      <c r="J160" s="348"/>
      <c r="K160" s="348"/>
      <c r="L160" s="348"/>
      <c r="M160" s="348"/>
      <c r="N160" s="348"/>
      <c r="O160" s="348"/>
      <c r="P160" s="348"/>
      <c r="Q160" s="348"/>
      <c r="R160" s="348"/>
      <c r="S160" s="348"/>
      <c r="T160" s="348"/>
      <c r="U160" s="348"/>
      <c r="V160" s="348"/>
      <c r="W160" s="348"/>
      <c r="X160" s="348"/>
      <c r="Y160" s="348"/>
      <c r="Z160" s="348"/>
      <c r="AA160" s="348"/>
      <c r="AB160" s="348"/>
      <c r="AC160" s="348"/>
      <c r="AD160" s="348"/>
      <c r="AE160" s="348"/>
      <c r="AF160" s="348"/>
      <c r="AG160" s="348"/>
      <c r="AH160" s="348"/>
      <c r="AI160" s="348"/>
      <c r="AJ160" s="348"/>
      <c r="AK160" s="348"/>
      <c r="AL160" s="348"/>
      <c r="AM160" s="348"/>
      <c r="AN160" s="348"/>
    </row>
    <row r="161" spans="3:40" ht="15">
      <c r="C161" s="350"/>
      <c r="D161" s="350"/>
      <c r="E161" s="359"/>
      <c r="F161" s="350"/>
      <c r="G161" s="350"/>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row>
    <row r="162" spans="3:40" ht="15">
      <c r="C162" s="350"/>
      <c r="D162" s="350"/>
      <c r="E162" s="359"/>
      <c r="F162" s="350"/>
      <c r="G162" s="350"/>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row>
    <row r="163" spans="3:40" ht="15">
      <c r="C163" s="350"/>
      <c r="D163" s="350"/>
      <c r="E163" s="359"/>
      <c r="F163" s="350"/>
      <c r="G163" s="350"/>
      <c r="H163" s="348"/>
      <c r="I163" s="348"/>
      <c r="J163" s="348"/>
      <c r="K163" s="348"/>
      <c r="L163" s="348"/>
      <c r="M163" s="348"/>
      <c r="N163" s="348"/>
      <c r="O163" s="348"/>
      <c r="P163" s="348"/>
      <c r="Q163" s="348"/>
      <c r="R163" s="348"/>
      <c r="S163" s="348"/>
      <c r="T163" s="348"/>
      <c r="U163" s="348"/>
      <c r="V163" s="348"/>
      <c r="W163" s="348"/>
      <c r="X163" s="348"/>
      <c r="Y163" s="348"/>
      <c r="Z163" s="348"/>
      <c r="AA163" s="348"/>
      <c r="AB163" s="348"/>
      <c r="AC163" s="348"/>
      <c r="AD163" s="348"/>
      <c r="AE163" s="348"/>
      <c r="AF163" s="348"/>
      <c r="AG163" s="348"/>
      <c r="AH163" s="348"/>
      <c r="AI163" s="348"/>
      <c r="AJ163" s="348"/>
      <c r="AK163" s="348"/>
      <c r="AL163" s="348"/>
      <c r="AM163" s="348"/>
      <c r="AN163" s="348"/>
    </row>
    <row r="164" spans="3:40" ht="15">
      <c r="C164" s="350"/>
      <c r="D164" s="350"/>
      <c r="E164" s="359"/>
      <c r="F164" s="350"/>
      <c r="G164" s="350"/>
      <c r="H164" s="348"/>
      <c r="I164" s="348"/>
      <c r="J164" s="348"/>
      <c r="K164" s="348"/>
      <c r="L164" s="348"/>
      <c r="M164" s="348"/>
      <c r="N164" s="348"/>
      <c r="O164" s="348"/>
      <c r="P164" s="348"/>
      <c r="Q164" s="348"/>
      <c r="R164" s="348"/>
      <c r="S164" s="348"/>
      <c r="T164" s="348"/>
      <c r="U164" s="348"/>
      <c r="V164" s="348"/>
      <c r="W164" s="348"/>
      <c r="X164" s="348"/>
      <c r="Y164" s="348"/>
      <c r="Z164" s="348"/>
      <c r="AA164" s="348"/>
      <c r="AB164" s="348"/>
      <c r="AC164" s="348"/>
      <c r="AD164" s="348"/>
      <c r="AE164" s="348"/>
      <c r="AF164" s="348"/>
      <c r="AG164" s="348"/>
      <c r="AH164" s="348"/>
      <c r="AI164" s="348"/>
      <c r="AJ164" s="348"/>
      <c r="AK164" s="348"/>
      <c r="AL164" s="348"/>
      <c r="AM164" s="348"/>
      <c r="AN164" s="348"/>
    </row>
    <row r="165" spans="3:40" ht="15">
      <c r="C165" s="350"/>
      <c r="D165" s="350"/>
      <c r="E165" s="359"/>
      <c r="F165" s="350"/>
      <c r="G165" s="350"/>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8"/>
      <c r="AN165" s="348"/>
    </row>
    <row r="166" spans="3:40" ht="15">
      <c r="C166" s="350"/>
      <c r="D166" s="350"/>
      <c r="E166" s="359"/>
      <c r="F166" s="350"/>
      <c r="G166" s="350"/>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8"/>
      <c r="AF166" s="348"/>
      <c r="AG166" s="348"/>
      <c r="AH166" s="348"/>
      <c r="AI166" s="348"/>
      <c r="AJ166" s="348"/>
      <c r="AK166" s="348"/>
      <c r="AL166" s="348"/>
      <c r="AM166" s="348"/>
      <c r="AN166" s="348"/>
    </row>
    <row r="167" spans="3:40" ht="15">
      <c r="C167" s="350"/>
      <c r="D167" s="350"/>
      <c r="E167" s="359"/>
      <c r="F167" s="350"/>
      <c r="G167" s="350"/>
      <c r="H167" s="348"/>
      <c r="I167" s="348"/>
      <c r="J167" s="348"/>
      <c r="K167" s="348"/>
      <c r="L167" s="348"/>
      <c r="M167" s="348"/>
      <c r="N167" s="348"/>
      <c r="O167" s="348"/>
      <c r="P167" s="348"/>
      <c r="Q167" s="348"/>
      <c r="R167" s="348"/>
      <c r="S167" s="348"/>
      <c r="T167" s="348"/>
      <c r="U167" s="348"/>
      <c r="V167" s="348"/>
      <c r="W167" s="348"/>
      <c r="X167" s="348"/>
      <c r="Y167" s="348"/>
      <c r="Z167" s="348"/>
      <c r="AA167" s="348"/>
      <c r="AB167" s="348"/>
      <c r="AC167" s="348"/>
      <c r="AD167" s="348"/>
      <c r="AE167" s="348"/>
      <c r="AF167" s="348"/>
      <c r="AG167" s="348"/>
      <c r="AH167" s="348"/>
      <c r="AI167" s="348"/>
      <c r="AJ167" s="348"/>
      <c r="AK167" s="348"/>
      <c r="AL167" s="348"/>
      <c r="AM167" s="348"/>
      <c r="AN167" s="348"/>
    </row>
    <row r="168" spans="3:40" ht="15">
      <c r="C168" s="350"/>
      <c r="D168" s="350"/>
      <c r="E168" s="359"/>
      <c r="F168" s="350"/>
      <c r="G168" s="350"/>
      <c r="H168" s="348"/>
      <c r="I168" s="348"/>
      <c r="J168" s="348"/>
      <c r="K168" s="348"/>
      <c r="L168" s="348"/>
      <c r="M168" s="348"/>
      <c r="N168" s="348"/>
      <c r="O168" s="348"/>
      <c r="P168" s="348"/>
      <c r="Q168" s="348"/>
      <c r="R168" s="348"/>
      <c r="S168" s="348"/>
      <c r="T168" s="348"/>
      <c r="U168" s="348"/>
      <c r="V168" s="348"/>
      <c r="W168" s="348"/>
      <c r="X168" s="348"/>
      <c r="Y168" s="348"/>
      <c r="Z168" s="348"/>
      <c r="AA168" s="348"/>
      <c r="AB168" s="348"/>
      <c r="AC168" s="348"/>
      <c r="AD168" s="348"/>
      <c r="AE168" s="348"/>
      <c r="AF168" s="348"/>
      <c r="AG168" s="348"/>
      <c r="AH168" s="348"/>
      <c r="AI168" s="348"/>
      <c r="AJ168" s="348"/>
      <c r="AK168" s="348"/>
      <c r="AL168" s="348"/>
      <c r="AM168" s="348"/>
      <c r="AN168" s="348"/>
    </row>
    <row r="169" spans="3:40" ht="15">
      <c r="C169" s="350"/>
      <c r="D169" s="350"/>
      <c r="E169" s="359"/>
      <c r="F169" s="350"/>
      <c r="G169" s="350"/>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row>
    <row r="170" spans="3:40" ht="15">
      <c r="C170" s="350"/>
      <c r="D170" s="350"/>
      <c r="E170" s="359"/>
      <c r="F170" s="350"/>
      <c r="G170" s="350"/>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8"/>
      <c r="AJ170" s="348"/>
      <c r="AK170" s="348"/>
      <c r="AL170" s="348"/>
      <c r="AM170" s="348"/>
      <c r="AN170" s="348"/>
    </row>
    <row r="171" spans="3:40" ht="15">
      <c r="C171" s="350"/>
      <c r="D171" s="350"/>
      <c r="E171" s="359"/>
      <c r="F171" s="350"/>
      <c r="G171" s="350"/>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row>
    <row r="172" spans="3:40" ht="15">
      <c r="C172" s="350"/>
      <c r="D172" s="350"/>
      <c r="E172" s="359"/>
      <c r="F172" s="350"/>
      <c r="G172" s="350"/>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row>
    <row r="173" spans="3:40" ht="15">
      <c r="C173" s="350"/>
      <c r="D173" s="350"/>
      <c r="E173" s="359"/>
      <c r="F173" s="350"/>
      <c r="G173" s="350"/>
      <c r="H173" s="348"/>
      <c r="I173" s="348"/>
      <c r="J173" s="348"/>
      <c r="K173" s="348"/>
      <c r="L173" s="348"/>
      <c r="M173" s="348"/>
      <c r="N173" s="348"/>
      <c r="O173" s="348"/>
      <c r="P173" s="348"/>
      <c r="Q173" s="348"/>
      <c r="R173" s="348"/>
      <c r="S173" s="348"/>
      <c r="T173" s="348"/>
      <c r="U173" s="348"/>
      <c r="V173" s="348"/>
      <c r="W173" s="348"/>
      <c r="X173" s="348"/>
      <c r="Y173" s="348"/>
      <c r="Z173" s="348"/>
      <c r="AA173" s="348"/>
      <c r="AB173" s="348"/>
      <c r="AC173" s="348"/>
      <c r="AD173" s="348"/>
      <c r="AE173" s="348"/>
      <c r="AF173" s="348"/>
      <c r="AG173" s="348"/>
      <c r="AH173" s="348"/>
      <c r="AI173" s="348"/>
      <c r="AJ173" s="348"/>
      <c r="AK173" s="348"/>
      <c r="AL173" s="348"/>
      <c r="AM173" s="348"/>
      <c r="AN173" s="348"/>
    </row>
    <row r="174" spans="3:40" ht="15">
      <c r="C174" s="350"/>
      <c r="D174" s="350"/>
      <c r="E174" s="359"/>
      <c r="F174" s="350"/>
      <c r="G174" s="350"/>
      <c r="H174" s="348"/>
      <c r="I174" s="348"/>
      <c r="J174" s="348"/>
      <c r="K174" s="348"/>
      <c r="L174" s="348"/>
      <c r="M174" s="348"/>
      <c r="N174" s="348"/>
      <c r="O174" s="348"/>
      <c r="P174" s="348"/>
      <c r="Q174" s="348"/>
      <c r="R174" s="348"/>
      <c r="S174" s="348"/>
      <c r="T174" s="348"/>
      <c r="U174" s="348"/>
      <c r="V174" s="348"/>
      <c r="W174" s="348"/>
      <c r="X174" s="348"/>
      <c r="Y174" s="348"/>
      <c r="Z174" s="348"/>
      <c r="AA174" s="348"/>
      <c r="AB174" s="348"/>
      <c r="AC174" s="348"/>
      <c r="AD174" s="348"/>
      <c r="AE174" s="348"/>
      <c r="AF174" s="348"/>
      <c r="AG174" s="348"/>
      <c r="AH174" s="348"/>
      <c r="AI174" s="348"/>
      <c r="AJ174" s="348"/>
      <c r="AK174" s="348"/>
      <c r="AL174" s="348"/>
      <c r="AM174" s="348"/>
      <c r="AN174" s="348"/>
    </row>
    <row r="175" spans="3:40" ht="15">
      <c r="C175" s="350"/>
      <c r="D175" s="350"/>
      <c r="E175" s="359"/>
      <c r="F175" s="350"/>
      <c r="G175" s="350"/>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8"/>
      <c r="AN175" s="348"/>
    </row>
    <row r="176" spans="3:40" ht="15">
      <c r="C176" s="350"/>
      <c r="D176" s="350"/>
      <c r="E176" s="359"/>
      <c r="F176" s="350"/>
      <c r="G176" s="350"/>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row>
    <row r="177" spans="3:40" ht="15">
      <c r="C177" s="350"/>
      <c r="D177" s="350"/>
      <c r="E177" s="359"/>
      <c r="F177" s="350"/>
      <c r="G177" s="350"/>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row>
    <row r="178" spans="3:40" ht="15">
      <c r="C178" s="350"/>
      <c r="D178" s="350"/>
      <c r="E178" s="359"/>
      <c r="F178" s="350"/>
      <c r="G178" s="350"/>
      <c r="H178" s="348"/>
      <c r="I178" s="348"/>
      <c r="J178" s="348"/>
      <c r="K178" s="348"/>
      <c r="L178" s="348"/>
      <c r="M178" s="348"/>
      <c r="N178" s="348"/>
      <c r="O178" s="348"/>
      <c r="P178" s="348"/>
      <c r="Q178" s="348"/>
      <c r="R178" s="348"/>
      <c r="S178" s="348"/>
      <c r="T178" s="348"/>
      <c r="U178" s="348"/>
      <c r="V178" s="348"/>
      <c r="W178" s="348"/>
      <c r="X178" s="348"/>
      <c r="Y178" s="348"/>
      <c r="Z178" s="348"/>
      <c r="AA178" s="348"/>
      <c r="AB178" s="348"/>
      <c r="AC178" s="348"/>
      <c r="AD178" s="348"/>
      <c r="AE178" s="348"/>
      <c r="AF178" s="348"/>
      <c r="AG178" s="348"/>
      <c r="AH178" s="348"/>
      <c r="AI178" s="348"/>
      <c r="AJ178" s="348"/>
      <c r="AK178" s="348"/>
      <c r="AL178" s="348"/>
      <c r="AM178" s="348"/>
      <c r="AN178" s="348"/>
    </row>
    <row r="179" spans="3:40" ht="15">
      <c r="C179" s="350"/>
      <c r="D179" s="350"/>
      <c r="E179" s="359"/>
      <c r="F179" s="350"/>
      <c r="G179" s="350"/>
      <c r="H179" s="348"/>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348"/>
      <c r="AE179" s="348"/>
      <c r="AF179" s="348"/>
      <c r="AG179" s="348"/>
      <c r="AH179" s="348"/>
      <c r="AI179" s="348"/>
      <c r="AJ179" s="348"/>
      <c r="AK179" s="348"/>
      <c r="AL179" s="348"/>
      <c r="AM179" s="348"/>
      <c r="AN179" s="348"/>
    </row>
    <row r="180" spans="3:40" ht="15">
      <c r="C180" s="350"/>
      <c r="D180" s="350"/>
      <c r="E180" s="359"/>
      <c r="F180" s="350"/>
      <c r="G180" s="350"/>
      <c r="H180" s="348"/>
      <c r="I180" s="348"/>
      <c r="J180" s="348"/>
      <c r="K180" s="348"/>
      <c r="L180" s="348"/>
      <c r="M180" s="348"/>
      <c r="N180" s="348"/>
      <c r="O180" s="348"/>
      <c r="P180" s="348"/>
      <c r="Q180" s="348"/>
      <c r="R180" s="348"/>
      <c r="S180" s="348"/>
      <c r="T180" s="348"/>
      <c r="U180" s="348"/>
      <c r="V180" s="348"/>
      <c r="W180" s="348"/>
      <c r="X180" s="348"/>
      <c r="Y180" s="348"/>
      <c r="Z180" s="348"/>
      <c r="AA180" s="348"/>
      <c r="AB180" s="348"/>
      <c r="AC180" s="348"/>
      <c r="AD180" s="348"/>
      <c r="AE180" s="348"/>
      <c r="AF180" s="348"/>
      <c r="AG180" s="348"/>
      <c r="AH180" s="348"/>
      <c r="AI180" s="348"/>
      <c r="AJ180" s="348"/>
      <c r="AK180" s="348"/>
      <c r="AL180" s="348"/>
      <c r="AM180" s="348"/>
      <c r="AN180" s="348"/>
    </row>
    <row r="181" spans="3:40" ht="15">
      <c r="C181" s="350"/>
      <c r="D181" s="350"/>
      <c r="E181" s="359"/>
      <c r="F181" s="350"/>
      <c r="G181" s="350"/>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348"/>
      <c r="AI181" s="348"/>
      <c r="AJ181" s="348"/>
      <c r="AK181" s="348"/>
      <c r="AL181" s="348"/>
      <c r="AM181" s="348"/>
      <c r="AN181" s="348"/>
    </row>
    <row r="182" spans="3:40" ht="15">
      <c r="C182" s="350"/>
      <c r="D182" s="350"/>
      <c r="E182" s="359"/>
      <c r="F182" s="350"/>
      <c r="G182" s="350"/>
      <c r="H182" s="348"/>
      <c r="I182" s="348"/>
      <c r="J182" s="348"/>
      <c r="K182" s="348"/>
      <c r="L182" s="348"/>
      <c r="M182" s="348"/>
      <c r="N182" s="348"/>
      <c r="O182" s="348"/>
      <c r="P182" s="348"/>
      <c r="Q182" s="348"/>
      <c r="R182" s="348"/>
      <c r="S182" s="348"/>
      <c r="T182" s="348"/>
      <c r="U182" s="348"/>
      <c r="V182" s="348"/>
      <c r="W182" s="348"/>
      <c r="X182" s="348"/>
      <c r="Y182" s="348"/>
      <c r="Z182" s="348"/>
      <c r="AA182" s="348"/>
      <c r="AB182" s="348"/>
      <c r="AC182" s="348"/>
      <c r="AD182" s="348"/>
      <c r="AE182" s="348"/>
      <c r="AF182" s="348"/>
      <c r="AG182" s="348"/>
      <c r="AH182" s="348"/>
      <c r="AI182" s="348"/>
      <c r="AJ182" s="348"/>
      <c r="AK182" s="348"/>
      <c r="AL182" s="348"/>
      <c r="AM182" s="348"/>
      <c r="AN182" s="348"/>
    </row>
    <row r="183" spans="3:40" ht="15">
      <c r="C183" s="350"/>
      <c r="D183" s="350"/>
      <c r="E183" s="359"/>
      <c r="F183" s="350"/>
      <c r="G183" s="350"/>
      <c r="H183" s="348"/>
      <c r="I183" s="348"/>
      <c r="J183" s="348"/>
      <c r="K183" s="348"/>
      <c r="L183" s="348"/>
      <c r="M183" s="348"/>
      <c r="N183" s="348"/>
      <c r="O183" s="348"/>
      <c r="P183" s="348"/>
      <c r="Q183" s="348"/>
      <c r="R183" s="348"/>
      <c r="S183" s="348"/>
      <c r="T183" s="348"/>
      <c r="U183" s="348"/>
      <c r="V183" s="348"/>
      <c r="W183" s="348"/>
      <c r="X183" s="348"/>
      <c r="Y183" s="348"/>
      <c r="Z183" s="348"/>
      <c r="AA183" s="348"/>
      <c r="AB183" s="348"/>
      <c r="AC183" s="348"/>
      <c r="AD183" s="348"/>
      <c r="AE183" s="348"/>
      <c r="AF183" s="348"/>
      <c r="AG183" s="348"/>
      <c r="AH183" s="348"/>
      <c r="AI183" s="348"/>
      <c r="AJ183" s="348"/>
      <c r="AK183" s="348"/>
      <c r="AL183" s="348"/>
      <c r="AM183" s="348"/>
      <c r="AN183" s="348"/>
    </row>
    <row r="184" spans="3:40" ht="15">
      <c r="C184" s="350"/>
      <c r="D184" s="350"/>
      <c r="E184" s="359"/>
      <c r="F184" s="350"/>
      <c r="G184" s="350"/>
      <c r="H184" s="348"/>
      <c r="I184" s="348"/>
      <c r="J184" s="348"/>
      <c r="K184" s="348"/>
      <c r="L184" s="348"/>
      <c r="M184" s="348"/>
      <c r="N184" s="348"/>
      <c r="O184" s="348"/>
      <c r="P184" s="348"/>
      <c r="Q184" s="348"/>
      <c r="R184" s="348"/>
      <c r="S184" s="348"/>
      <c r="T184" s="348"/>
      <c r="U184" s="348"/>
      <c r="V184" s="348"/>
      <c r="W184" s="348"/>
      <c r="X184" s="348"/>
      <c r="Y184" s="348"/>
      <c r="Z184" s="348"/>
      <c r="AA184" s="348"/>
      <c r="AB184" s="348"/>
      <c r="AC184" s="348"/>
      <c r="AD184" s="348"/>
      <c r="AE184" s="348"/>
      <c r="AF184" s="348"/>
      <c r="AG184" s="348"/>
      <c r="AH184" s="348"/>
      <c r="AI184" s="348"/>
      <c r="AJ184" s="348"/>
      <c r="AK184" s="348"/>
      <c r="AL184" s="348"/>
      <c r="AM184" s="348"/>
      <c r="AN184" s="348"/>
    </row>
    <row r="185" spans="3:40" ht="15">
      <c r="C185" s="350"/>
      <c r="D185" s="350"/>
      <c r="E185" s="359"/>
      <c r="F185" s="350"/>
      <c r="G185" s="350"/>
      <c r="H185" s="348"/>
      <c r="I185" s="348"/>
      <c r="J185" s="348"/>
      <c r="K185" s="348"/>
      <c r="L185" s="348"/>
      <c r="M185" s="348"/>
      <c r="N185" s="348"/>
      <c r="O185" s="348"/>
      <c r="P185" s="348"/>
      <c r="Q185" s="348"/>
      <c r="R185" s="348"/>
      <c r="S185" s="348"/>
      <c r="T185" s="348"/>
      <c r="U185" s="348"/>
      <c r="V185" s="348"/>
      <c r="W185" s="348"/>
      <c r="X185" s="348"/>
      <c r="Y185" s="348"/>
      <c r="Z185" s="348"/>
      <c r="AA185" s="348"/>
      <c r="AB185" s="348"/>
      <c r="AC185" s="348"/>
      <c r="AD185" s="348"/>
      <c r="AE185" s="348"/>
      <c r="AF185" s="348"/>
      <c r="AG185" s="348"/>
      <c r="AH185" s="348"/>
      <c r="AI185" s="348"/>
      <c r="AJ185" s="348"/>
      <c r="AK185" s="348"/>
      <c r="AL185" s="348"/>
      <c r="AM185" s="348"/>
      <c r="AN185" s="348"/>
    </row>
    <row r="186" spans="3:40" ht="15">
      <c r="C186" s="350"/>
      <c r="D186" s="350"/>
      <c r="E186" s="359"/>
      <c r="F186" s="350"/>
      <c r="G186" s="350"/>
      <c r="H186" s="348"/>
      <c r="I186" s="348"/>
      <c r="J186" s="348"/>
      <c r="K186" s="348"/>
      <c r="L186" s="348"/>
      <c r="M186" s="348"/>
      <c r="N186" s="348"/>
      <c r="O186" s="348"/>
      <c r="P186" s="348"/>
      <c r="Q186" s="348"/>
      <c r="R186" s="348"/>
      <c r="S186" s="348"/>
      <c r="T186" s="348"/>
      <c r="U186" s="348"/>
      <c r="V186" s="348"/>
      <c r="W186" s="348"/>
      <c r="X186" s="348"/>
      <c r="Y186" s="348"/>
      <c r="Z186" s="348"/>
      <c r="AA186" s="348"/>
      <c r="AB186" s="348"/>
      <c r="AC186" s="348"/>
      <c r="AD186" s="348"/>
      <c r="AE186" s="348"/>
      <c r="AF186" s="348"/>
      <c r="AG186" s="348"/>
      <c r="AH186" s="348"/>
      <c r="AI186" s="348"/>
      <c r="AJ186" s="348"/>
      <c r="AK186" s="348"/>
      <c r="AL186" s="348"/>
      <c r="AM186" s="348"/>
      <c r="AN186" s="348"/>
    </row>
    <row r="187" spans="3:40" ht="15">
      <c r="C187" s="350"/>
      <c r="D187" s="350"/>
      <c r="E187" s="359"/>
      <c r="F187" s="350"/>
      <c r="G187" s="350"/>
      <c r="H187" s="348"/>
      <c r="I187" s="348"/>
      <c r="J187" s="348"/>
      <c r="K187" s="348"/>
      <c r="L187" s="348"/>
      <c r="M187" s="348"/>
      <c r="N187" s="348"/>
      <c r="O187" s="348"/>
      <c r="P187" s="348"/>
      <c r="Q187" s="348"/>
      <c r="R187" s="348"/>
      <c r="S187" s="348"/>
      <c r="T187" s="348"/>
      <c r="U187" s="348"/>
      <c r="V187" s="348"/>
      <c r="W187" s="348"/>
      <c r="X187" s="348"/>
      <c r="Y187" s="348"/>
      <c r="Z187" s="348"/>
      <c r="AA187" s="348"/>
      <c r="AB187" s="348"/>
      <c r="AC187" s="348"/>
      <c r="AD187" s="348"/>
      <c r="AE187" s="348"/>
      <c r="AF187" s="348"/>
      <c r="AG187" s="348"/>
      <c r="AH187" s="348"/>
      <c r="AI187" s="348"/>
      <c r="AJ187" s="348"/>
      <c r="AK187" s="348"/>
      <c r="AL187" s="348"/>
      <c r="AM187" s="348"/>
      <c r="AN187" s="348"/>
    </row>
    <row r="188" spans="3:40" ht="15">
      <c r="C188" s="350"/>
      <c r="D188" s="350"/>
      <c r="E188" s="359"/>
      <c r="F188" s="350"/>
      <c r="G188" s="350"/>
      <c r="H188" s="348"/>
      <c r="I188" s="348"/>
      <c r="J188" s="348"/>
      <c r="K188" s="348"/>
      <c r="L188" s="348"/>
      <c r="M188" s="348"/>
      <c r="N188" s="348"/>
      <c r="O188" s="348"/>
      <c r="P188" s="348"/>
      <c r="Q188" s="348"/>
      <c r="R188" s="348"/>
      <c r="S188" s="348"/>
      <c r="T188" s="348"/>
      <c r="U188" s="348"/>
      <c r="V188" s="348"/>
      <c r="W188" s="348"/>
      <c r="X188" s="348"/>
      <c r="Y188" s="348"/>
      <c r="Z188" s="348"/>
      <c r="AA188" s="348"/>
      <c r="AB188" s="348"/>
      <c r="AC188" s="348"/>
      <c r="AD188" s="348"/>
      <c r="AE188" s="348"/>
      <c r="AF188" s="348"/>
      <c r="AG188" s="348"/>
      <c r="AH188" s="348"/>
      <c r="AI188" s="348"/>
      <c r="AJ188" s="348"/>
      <c r="AK188" s="348"/>
      <c r="AL188" s="348"/>
      <c r="AM188" s="348"/>
      <c r="AN188" s="348"/>
    </row>
    <row r="189" spans="3:40" ht="15">
      <c r="C189" s="350"/>
      <c r="D189" s="350"/>
      <c r="E189" s="359"/>
      <c r="F189" s="350"/>
      <c r="G189" s="350"/>
      <c r="H189" s="348"/>
      <c r="I189" s="348"/>
      <c r="J189" s="348"/>
      <c r="K189" s="348"/>
      <c r="L189" s="348"/>
      <c r="M189" s="348"/>
      <c r="N189" s="348"/>
      <c r="O189" s="348"/>
      <c r="P189" s="348"/>
      <c r="Q189" s="348"/>
      <c r="R189" s="348"/>
      <c r="S189" s="348"/>
      <c r="T189" s="348"/>
      <c r="U189" s="348"/>
      <c r="V189" s="348"/>
      <c r="W189" s="348"/>
      <c r="X189" s="348"/>
      <c r="Y189" s="348"/>
      <c r="Z189" s="348"/>
      <c r="AA189" s="348"/>
      <c r="AB189" s="348"/>
      <c r="AC189" s="348"/>
      <c r="AD189" s="348"/>
      <c r="AE189" s="348"/>
      <c r="AF189" s="348"/>
      <c r="AG189" s="348"/>
      <c r="AH189" s="348"/>
      <c r="AI189" s="348"/>
      <c r="AJ189" s="348"/>
      <c r="AK189" s="348"/>
      <c r="AL189" s="348"/>
      <c r="AM189" s="348"/>
      <c r="AN189" s="348"/>
    </row>
    <row r="190" spans="3:40" ht="15">
      <c r="C190" s="350"/>
      <c r="D190" s="350"/>
      <c r="E190" s="359"/>
      <c r="F190" s="350"/>
      <c r="G190" s="350"/>
      <c r="H190" s="348"/>
      <c r="I190" s="348"/>
      <c r="J190" s="348"/>
      <c r="K190" s="348"/>
      <c r="L190" s="348"/>
      <c r="M190" s="348"/>
      <c r="N190" s="348"/>
      <c r="O190" s="348"/>
      <c r="P190" s="348"/>
      <c r="Q190" s="348"/>
      <c r="R190" s="348"/>
      <c r="S190" s="348"/>
      <c r="T190" s="348"/>
      <c r="U190" s="348"/>
      <c r="V190" s="348"/>
      <c r="W190" s="348"/>
      <c r="X190" s="348"/>
      <c r="Y190" s="348"/>
      <c r="Z190" s="348"/>
      <c r="AA190" s="348"/>
      <c r="AB190" s="348"/>
      <c r="AC190" s="348"/>
      <c r="AD190" s="348"/>
      <c r="AE190" s="348"/>
      <c r="AF190" s="348"/>
      <c r="AG190" s="348"/>
      <c r="AH190" s="348"/>
      <c r="AI190" s="348"/>
      <c r="AJ190" s="348"/>
      <c r="AK190" s="348"/>
      <c r="AL190" s="348"/>
      <c r="AM190" s="348"/>
      <c r="AN190" s="348"/>
    </row>
    <row r="191" spans="3:40" ht="15">
      <c r="C191" s="350"/>
      <c r="D191" s="350"/>
      <c r="E191" s="359"/>
      <c r="F191" s="350"/>
      <c r="G191" s="350"/>
      <c r="H191" s="348"/>
      <c r="I191" s="348"/>
      <c r="J191" s="348"/>
      <c r="K191" s="348"/>
      <c r="L191" s="348"/>
      <c r="M191" s="348"/>
      <c r="N191" s="348"/>
      <c r="O191" s="348"/>
      <c r="P191" s="348"/>
      <c r="Q191" s="348"/>
      <c r="R191" s="348"/>
      <c r="S191" s="348"/>
      <c r="T191" s="348"/>
      <c r="U191" s="348"/>
      <c r="V191" s="348"/>
      <c r="W191" s="348"/>
      <c r="X191" s="348"/>
      <c r="Y191" s="348"/>
      <c r="Z191" s="348"/>
      <c r="AA191" s="348"/>
      <c r="AB191" s="348"/>
      <c r="AC191" s="348"/>
      <c r="AD191" s="348"/>
      <c r="AE191" s="348"/>
      <c r="AF191" s="348"/>
      <c r="AG191" s="348"/>
      <c r="AH191" s="348"/>
      <c r="AI191" s="348"/>
      <c r="AJ191" s="348"/>
      <c r="AK191" s="348"/>
      <c r="AL191" s="348"/>
      <c r="AM191" s="348"/>
      <c r="AN191" s="348"/>
    </row>
    <row r="192" spans="3:40" ht="15">
      <c r="C192" s="350"/>
      <c r="D192" s="350"/>
      <c r="E192" s="359"/>
      <c r="F192" s="350"/>
      <c r="G192" s="350"/>
      <c r="H192" s="348"/>
      <c r="I192" s="348"/>
      <c r="J192" s="348"/>
      <c r="K192" s="348"/>
      <c r="L192" s="348"/>
      <c r="M192" s="348"/>
      <c r="N192" s="348"/>
      <c r="O192" s="348"/>
      <c r="P192" s="348"/>
      <c r="Q192" s="348"/>
      <c r="R192" s="348"/>
      <c r="S192" s="348"/>
      <c r="T192" s="348"/>
      <c r="U192" s="348"/>
      <c r="V192" s="348"/>
      <c r="W192" s="348"/>
      <c r="X192" s="348"/>
      <c r="Y192" s="348"/>
      <c r="Z192" s="348"/>
      <c r="AA192" s="348"/>
      <c r="AB192" s="348"/>
      <c r="AC192" s="348"/>
      <c r="AD192" s="348"/>
      <c r="AE192" s="348"/>
      <c r="AF192" s="348"/>
      <c r="AG192" s="348"/>
      <c r="AH192" s="348"/>
      <c r="AI192" s="348"/>
      <c r="AJ192" s="348"/>
      <c r="AK192" s="348"/>
      <c r="AL192" s="348"/>
      <c r="AM192" s="348"/>
      <c r="AN192" s="348"/>
    </row>
    <row r="193" spans="3:40" ht="15">
      <c r="C193" s="350"/>
      <c r="D193" s="350"/>
      <c r="E193" s="359"/>
      <c r="F193" s="350"/>
      <c r="G193" s="350"/>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348"/>
      <c r="AK193" s="348"/>
      <c r="AL193" s="348"/>
      <c r="AM193" s="348"/>
      <c r="AN193" s="348"/>
    </row>
    <row r="194" spans="3:40" ht="15">
      <c r="C194" s="350"/>
      <c r="D194" s="350"/>
      <c r="E194" s="359"/>
      <c r="F194" s="350"/>
      <c r="G194" s="350"/>
      <c r="H194" s="348"/>
      <c r="I194" s="348"/>
      <c r="J194" s="348"/>
      <c r="K194" s="348"/>
      <c r="L194" s="348"/>
      <c r="M194" s="348"/>
      <c r="N194" s="348"/>
      <c r="O194" s="348"/>
      <c r="P194" s="348"/>
      <c r="Q194" s="348"/>
      <c r="R194" s="348"/>
      <c r="S194" s="348"/>
      <c r="T194" s="348"/>
      <c r="U194" s="348"/>
      <c r="V194" s="348"/>
      <c r="W194" s="348"/>
      <c r="X194" s="348"/>
      <c r="Y194" s="348"/>
      <c r="Z194" s="348"/>
      <c r="AA194" s="348"/>
      <c r="AB194" s="348"/>
      <c r="AC194" s="348"/>
      <c r="AD194" s="348"/>
      <c r="AE194" s="348"/>
      <c r="AF194" s="348"/>
      <c r="AG194" s="348"/>
      <c r="AH194" s="348"/>
      <c r="AI194" s="348"/>
      <c r="AJ194" s="348"/>
      <c r="AK194" s="348"/>
      <c r="AL194" s="348"/>
      <c r="AM194" s="348"/>
      <c r="AN194" s="348"/>
    </row>
    <row r="195" spans="3:40" ht="15">
      <c r="C195" s="350"/>
      <c r="D195" s="350"/>
      <c r="E195" s="359"/>
      <c r="F195" s="350"/>
      <c r="G195" s="350"/>
      <c r="H195" s="348"/>
      <c r="I195" s="348"/>
      <c r="J195" s="348"/>
      <c r="K195" s="348"/>
      <c r="L195" s="348"/>
      <c r="M195" s="348"/>
      <c r="N195" s="348"/>
      <c r="O195" s="348"/>
      <c r="P195" s="348"/>
      <c r="Q195" s="348"/>
      <c r="R195" s="348"/>
      <c r="S195" s="348"/>
      <c r="T195" s="348"/>
      <c r="U195" s="348"/>
      <c r="V195" s="348"/>
      <c r="W195" s="348"/>
      <c r="X195" s="348"/>
      <c r="Y195" s="348"/>
      <c r="Z195" s="348"/>
      <c r="AA195" s="348"/>
      <c r="AB195" s="348"/>
      <c r="AC195" s="348"/>
      <c r="AD195" s="348"/>
      <c r="AE195" s="348"/>
      <c r="AF195" s="348"/>
      <c r="AG195" s="348"/>
      <c r="AH195" s="348"/>
      <c r="AI195" s="348"/>
      <c r="AJ195" s="348"/>
      <c r="AK195" s="348"/>
      <c r="AL195" s="348"/>
      <c r="AM195" s="348"/>
      <c r="AN195" s="348"/>
    </row>
    <row r="196" spans="3:40" ht="15">
      <c r="C196" s="350"/>
      <c r="D196" s="350"/>
      <c r="E196" s="359"/>
      <c r="F196" s="350"/>
      <c r="G196" s="350"/>
      <c r="H196" s="348"/>
      <c r="I196" s="348"/>
      <c r="J196" s="348"/>
      <c r="K196" s="348"/>
      <c r="L196" s="348"/>
      <c r="M196" s="348"/>
      <c r="N196" s="348"/>
      <c r="O196" s="348"/>
      <c r="P196" s="348"/>
      <c r="Q196" s="348"/>
      <c r="R196" s="348"/>
      <c r="S196" s="348"/>
      <c r="T196" s="348"/>
      <c r="U196" s="348"/>
      <c r="V196" s="348"/>
      <c r="W196" s="348"/>
      <c r="X196" s="348"/>
      <c r="Y196" s="348"/>
      <c r="Z196" s="348"/>
      <c r="AA196" s="348"/>
      <c r="AB196" s="348"/>
      <c r="AC196" s="348"/>
      <c r="AD196" s="348"/>
      <c r="AE196" s="348"/>
      <c r="AF196" s="348"/>
      <c r="AG196" s="348"/>
      <c r="AH196" s="348"/>
      <c r="AI196" s="348"/>
      <c r="AJ196" s="348"/>
      <c r="AK196" s="348"/>
      <c r="AL196" s="348"/>
      <c r="AM196" s="348"/>
      <c r="AN196" s="348"/>
    </row>
    <row r="197" spans="3:40" ht="15">
      <c r="C197" s="350"/>
      <c r="D197" s="350"/>
      <c r="E197" s="359"/>
      <c r="F197" s="350"/>
      <c r="G197" s="350"/>
      <c r="H197" s="348"/>
      <c r="I197" s="348"/>
      <c r="J197" s="348"/>
      <c r="K197" s="348"/>
      <c r="L197" s="348"/>
      <c r="M197" s="348"/>
      <c r="N197" s="348"/>
      <c r="O197" s="348"/>
      <c r="P197" s="348"/>
      <c r="Q197" s="348"/>
      <c r="R197" s="348"/>
      <c r="S197" s="348"/>
      <c r="T197" s="348"/>
      <c r="U197" s="348"/>
      <c r="V197" s="348"/>
      <c r="W197" s="348"/>
      <c r="X197" s="348"/>
      <c r="Y197" s="348"/>
      <c r="Z197" s="348"/>
      <c r="AA197" s="348"/>
      <c r="AB197" s="348"/>
      <c r="AC197" s="348"/>
      <c r="AD197" s="348"/>
      <c r="AE197" s="348"/>
      <c r="AF197" s="348"/>
      <c r="AG197" s="348"/>
      <c r="AH197" s="348"/>
      <c r="AI197" s="348"/>
      <c r="AJ197" s="348"/>
      <c r="AK197" s="348"/>
      <c r="AL197" s="348"/>
      <c r="AM197" s="348"/>
      <c r="AN197" s="348"/>
    </row>
    <row r="198" spans="3:40" ht="15">
      <c r="C198" s="350"/>
      <c r="D198" s="350"/>
      <c r="E198" s="359"/>
      <c r="F198" s="350"/>
      <c r="G198" s="350"/>
      <c r="H198" s="348"/>
      <c r="I198" s="348"/>
      <c r="J198" s="348"/>
      <c r="K198" s="348"/>
      <c r="L198" s="348"/>
      <c r="M198" s="348"/>
      <c r="N198" s="348"/>
      <c r="O198" s="348"/>
      <c r="P198" s="348"/>
      <c r="Q198" s="348"/>
      <c r="R198" s="348"/>
      <c r="S198" s="348"/>
      <c r="T198" s="348"/>
      <c r="U198" s="348"/>
      <c r="V198" s="348"/>
      <c r="W198" s="348"/>
      <c r="X198" s="348"/>
      <c r="Y198" s="348"/>
      <c r="Z198" s="348"/>
      <c r="AA198" s="348"/>
      <c r="AB198" s="348"/>
      <c r="AC198" s="348"/>
      <c r="AD198" s="348"/>
      <c r="AE198" s="348"/>
      <c r="AF198" s="348"/>
      <c r="AG198" s="348"/>
      <c r="AH198" s="348"/>
      <c r="AI198" s="348"/>
      <c r="AJ198" s="348"/>
      <c r="AK198" s="348"/>
      <c r="AL198" s="348"/>
      <c r="AM198" s="348"/>
      <c r="AN198" s="348"/>
    </row>
    <row r="199" spans="3:40" ht="15">
      <c r="C199" s="350"/>
      <c r="D199" s="350"/>
      <c r="E199" s="359"/>
      <c r="F199" s="350"/>
      <c r="G199" s="350"/>
      <c r="H199" s="348"/>
      <c r="I199" s="348"/>
      <c r="J199" s="348"/>
      <c r="K199" s="348"/>
      <c r="L199" s="348"/>
      <c r="M199" s="348"/>
      <c r="N199" s="348"/>
      <c r="O199" s="348"/>
      <c r="P199" s="348"/>
      <c r="Q199" s="348"/>
      <c r="R199" s="348"/>
      <c r="S199" s="348"/>
      <c r="T199" s="348"/>
      <c r="U199" s="348"/>
      <c r="V199" s="348"/>
      <c r="W199" s="348"/>
      <c r="X199" s="348"/>
      <c r="Y199" s="348"/>
      <c r="Z199" s="348"/>
      <c r="AA199" s="348"/>
      <c r="AB199" s="348"/>
      <c r="AC199" s="348"/>
      <c r="AD199" s="348"/>
      <c r="AE199" s="348"/>
      <c r="AF199" s="348"/>
      <c r="AG199" s="348"/>
      <c r="AH199" s="348"/>
      <c r="AI199" s="348"/>
      <c r="AJ199" s="348"/>
      <c r="AK199" s="348"/>
      <c r="AL199" s="348"/>
      <c r="AM199" s="348"/>
      <c r="AN199" s="348"/>
    </row>
    <row r="200" spans="3:40" ht="15">
      <c r="C200" s="350"/>
      <c r="D200" s="350"/>
      <c r="E200" s="359"/>
      <c r="F200" s="350"/>
      <c r="G200" s="350"/>
      <c r="H200" s="348"/>
      <c r="I200" s="348"/>
      <c r="J200" s="348"/>
      <c r="K200" s="348"/>
      <c r="L200" s="348"/>
      <c r="M200" s="348"/>
      <c r="N200" s="348"/>
      <c r="O200" s="348"/>
      <c r="P200" s="348"/>
      <c r="Q200" s="348"/>
      <c r="R200" s="348"/>
      <c r="S200" s="348"/>
      <c r="T200" s="348"/>
      <c r="U200" s="348"/>
      <c r="V200" s="348"/>
      <c r="W200" s="348"/>
      <c r="X200" s="348"/>
      <c r="Y200" s="348"/>
      <c r="Z200" s="348"/>
      <c r="AA200" s="348"/>
      <c r="AB200" s="348"/>
      <c r="AC200" s="348"/>
      <c r="AD200" s="348"/>
      <c r="AE200" s="348"/>
      <c r="AF200" s="348"/>
      <c r="AG200" s="348"/>
      <c r="AH200" s="348"/>
      <c r="AI200" s="348"/>
      <c r="AJ200" s="348"/>
      <c r="AK200" s="348"/>
      <c r="AL200" s="348"/>
      <c r="AM200" s="348"/>
      <c r="AN200" s="348"/>
    </row>
    <row r="201" spans="3:40" ht="15">
      <c r="C201" s="350"/>
      <c r="D201" s="350"/>
      <c r="E201" s="359"/>
      <c r="F201" s="350"/>
      <c r="G201" s="350"/>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row>
    <row r="202" spans="3:40" ht="15">
      <c r="C202" s="350"/>
      <c r="D202" s="350"/>
      <c r="E202" s="359"/>
      <c r="F202" s="350"/>
      <c r="G202" s="350"/>
      <c r="H202" s="348"/>
      <c r="I202" s="348"/>
      <c r="J202" s="348"/>
      <c r="K202" s="348"/>
      <c r="L202" s="348"/>
      <c r="M202" s="348"/>
      <c r="N202" s="348"/>
      <c r="O202" s="348"/>
      <c r="P202" s="348"/>
      <c r="Q202" s="348"/>
      <c r="R202" s="348"/>
      <c r="S202" s="348"/>
      <c r="T202" s="348"/>
      <c r="U202" s="348"/>
      <c r="V202" s="348"/>
      <c r="W202" s="348"/>
      <c r="X202" s="348"/>
      <c r="Y202" s="348"/>
      <c r="Z202" s="348"/>
      <c r="AA202" s="348"/>
      <c r="AB202" s="348"/>
      <c r="AC202" s="348"/>
      <c r="AD202" s="348"/>
      <c r="AE202" s="348"/>
      <c r="AF202" s="348"/>
      <c r="AG202" s="348"/>
      <c r="AH202" s="348"/>
      <c r="AI202" s="348"/>
      <c r="AJ202" s="348"/>
      <c r="AK202" s="348"/>
      <c r="AL202" s="348"/>
      <c r="AM202" s="348"/>
      <c r="AN202" s="348"/>
    </row>
    <row r="203" spans="3:40" ht="15">
      <c r="C203" s="350"/>
      <c r="D203" s="350"/>
      <c r="E203" s="359"/>
      <c r="F203" s="350"/>
      <c r="G203" s="350"/>
      <c r="H203" s="348"/>
      <c r="I203" s="348"/>
      <c r="J203" s="348"/>
      <c r="K203" s="348"/>
      <c r="L203" s="348"/>
      <c r="M203" s="348"/>
      <c r="N203" s="348"/>
      <c r="O203" s="348"/>
      <c r="P203" s="348"/>
      <c r="Q203" s="348"/>
      <c r="R203" s="348"/>
      <c r="S203" s="348"/>
      <c r="T203" s="348"/>
      <c r="U203" s="348"/>
      <c r="V203" s="348"/>
      <c r="W203" s="348"/>
      <c r="X203" s="348"/>
      <c r="Y203" s="348"/>
      <c r="Z203" s="348"/>
      <c r="AA203" s="348"/>
      <c r="AB203" s="348"/>
      <c r="AC203" s="348"/>
      <c r="AD203" s="348"/>
      <c r="AE203" s="348"/>
      <c r="AF203" s="348"/>
      <c r="AG203" s="348"/>
      <c r="AH203" s="348"/>
      <c r="AI203" s="348"/>
      <c r="AJ203" s="348"/>
      <c r="AK203" s="348"/>
      <c r="AL203" s="348"/>
      <c r="AM203" s="348"/>
      <c r="AN203" s="348"/>
    </row>
    <row r="204" spans="3:40" ht="15">
      <c r="C204" s="350"/>
      <c r="D204" s="350"/>
      <c r="E204" s="359"/>
      <c r="F204" s="350"/>
      <c r="G204" s="350"/>
      <c r="H204" s="348"/>
      <c r="I204" s="348"/>
      <c r="J204" s="348"/>
      <c r="K204" s="348"/>
      <c r="L204" s="348"/>
      <c r="M204" s="348"/>
      <c r="N204" s="348"/>
      <c r="O204" s="348"/>
      <c r="P204" s="348"/>
      <c r="Q204" s="348"/>
      <c r="R204" s="348"/>
      <c r="S204" s="348"/>
      <c r="T204" s="348"/>
      <c r="U204" s="348"/>
      <c r="V204" s="348"/>
      <c r="W204" s="348"/>
      <c r="X204" s="348"/>
      <c r="Y204" s="348"/>
      <c r="Z204" s="348"/>
      <c r="AA204" s="348"/>
      <c r="AB204" s="348"/>
      <c r="AC204" s="348"/>
      <c r="AD204" s="348"/>
      <c r="AE204" s="348"/>
      <c r="AF204" s="348"/>
      <c r="AG204" s="348"/>
      <c r="AH204" s="348"/>
      <c r="AI204" s="348"/>
      <c r="AJ204" s="348"/>
      <c r="AK204" s="348"/>
      <c r="AL204" s="348"/>
      <c r="AM204" s="348"/>
      <c r="AN204" s="348"/>
    </row>
    <row r="205" spans="3:40" ht="15">
      <c r="C205" s="350"/>
      <c r="D205" s="350"/>
      <c r="E205" s="359"/>
      <c r="F205" s="350"/>
      <c r="G205" s="350"/>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348"/>
      <c r="AH205" s="348"/>
      <c r="AI205" s="348"/>
      <c r="AJ205" s="348"/>
      <c r="AK205" s="348"/>
      <c r="AL205" s="348"/>
      <c r="AM205" s="348"/>
      <c r="AN205" s="348"/>
    </row>
    <row r="206" spans="3:40" ht="15">
      <c r="C206" s="350"/>
      <c r="D206" s="350"/>
      <c r="E206" s="359"/>
      <c r="F206" s="350"/>
      <c r="G206" s="350"/>
      <c r="H206" s="348"/>
      <c r="I206" s="348"/>
      <c r="J206" s="348"/>
      <c r="K206" s="348"/>
      <c r="L206" s="348"/>
      <c r="M206" s="348"/>
      <c r="N206" s="348"/>
      <c r="O206" s="348"/>
      <c r="P206" s="348"/>
      <c r="Q206" s="348"/>
      <c r="R206" s="348"/>
      <c r="S206" s="348"/>
      <c r="T206" s="348"/>
      <c r="U206" s="348"/>
      <c r="V206" s="348"/>
      <c r="W206" s="348"/>
      <c r="X206" s="348"/>
      <c r="Y206" s="348"/>
      <c r="Z206" s="348"/>
      <c r="AA206" s="348"/>
      <c r="AB206" s="348"/>
      <c r="AC206" s="348"/>
      <c r="AD206" s="348"/>
      <c r="AE206" s="348"/>
      <c r="AF206" s="348"/>
      <c r="AG206" s="348"/>
      <c r="AH206" s="348"/>
      <c r="AI206" s="348"/>
      <c r="AJ206" s="348"/>
      <c r="AK206" s="348"/>
      <c r="AL206" s="348"/>
      <c r="AM206" s="348"/>
      <c r="AN206" s="348"/>
    </row>
    <row r="207" spans="3:40" ht="15">
      <c r="C207" s="350"/>
      <c r="D207" s="350"/>
      <c r="E207" s="359"/>
      <c r="F207" s="350"/>
      <c r="G207" s="350"/>
      <c r="H207" s="348"/>
      <c r="I207" s="348"/>
      <c r="J207" s="348"/>
      <c r="K207" s="348"/>
      <c r="L207" s="348"/>
      <c r="M207" s="348"/>
      <c r="N207" s="348"/>
      <c r="O207" s="348"/>
      <c r="P207" s="348"/>
      <c r="Q207" s="348"/>
      <c r="R207" s="348"/>
      <c r="S207" s="348"/>
      <c r="T207" s="348"/>
      <c r="U207" s="348"/>
      <c r="V207" s="348"/>
      <c r="W207" s="348"/>
      <c r="X207" s="348"/>
      <c r="Y207" s="348"/>
      <c r="Z207" s="348"/>
      <c r="AA207" s="348"/>
      <c r="AB207" s="348"/>
      <c r="AC207" s="348"/>
      <c r="AD207" s="348"/>
      <c r="AE207" s="348"/>
      <c r="AF207" s="348"/>
      <c r="AG207" s="348"/>
      <c r="AH207" s="348"/>
      <c r="AI207" s="348"/>
      <c r="AJ207" s="348"/>
      <c r="AK207" s="348"/>
      <c r="AL207" s="348"/>
      <c r="AM207" s="348"/>
      <c r="AN207" s="348"/>
    </row>
    <row r="208" spans="3:40" ht="15">
      <c r="C208" s="350"/>
      <c r="D208" s="350"/>
      <c r="E208" s="359"/>
      <c r="F208" s="350"/>
      <c r="G208" s="350"/>
      <c r="H208" s="348"/>
      <c r="I208" s="348"/>
      <c r="J208" s="348"/>
      <c r="K208" s="348"/>
      <c r="L208" s="348"/>
      <c r="M208" s="348"/>
      <c r="N208" s="348"/>
      <c r="O208" s="348"/>
      <c r="P208" s="348"/>
      <c r="Q208" s="348"/>
      <c r="R208" s="348"/>
      <c r="S208" s="348"/>
      <c r="T208" s="348"/>
      <c r="U208" s="348"/>
      <c r="V208" s="348"/>
      <c r="W208" s="348"/>
      <c r="X208" s="348"/>
      <c r="Y208" s="348"/>
      <c r="Z208" s="348"/>
      <c r="AA208" s="348"/>
      <c r="AB208" s="348"/>
      <c r="AC208" s="348"/>
      <c r="AD208" s="348"/>
      <c r="AE208" s="348"/>
      <c r="AF208" s="348"/>
      <c r="AG208" s="348"/>
      <c r="AH208" s="348"/>
      <c r="AI208" s="348"/>
      <c r="AJ208" s="348"/>
      <c r="AK208" s="348"/>
      <c r="AL208" s="348"/>
      <c r="AM208" s="348"/>
      <c r="AN208" s="348"/>
    </row>
    <row r="209" spans="3:40" ht="15">
      <c r="C209" s="350"/>
      <c r="D209" s="350"/>
      <c r="E209" s="359"/>
      <c r="F209" s="350"/>
      <c r="G209" s="350"/>
      <c r="H209" s="348"/>
      <c r="I209" s="348"/>
      <c r="J209" s="348"/>
      <c r="K209" s="348"/>
      <c r="L209" s="348"/>
      <c r="M209" s="348"/>
      <c r="N209" s="348"/>
      <c r="O209" s="348"/>
      <c r="P209" s="348"/>
      <c r="Q209" s="348"/>
      <c r="R209" s="348"/>
      <c r="S209" s="348"/>
      <c r="T209" s="348"/>
      <c r="U209" s="348"/>
      <c r="V209" s="348"/>
      <c r="W209" s="348"/>
      <c r="X209" s="348"/>
      <c r="Y209" s="348"/>
      <c r="Z209" s="348"/>
      <c r="AA209" s="348"/>
      <c r="AB209" s="348"/>
      <c r="AC209" s="348"/>
      <c r="AD209" s="348"/>
      <c r="AE209" s="348"/>
      <c r="AF209" s="348"/>
      <c r="AG209" s="348"/>
      <c r="AH209" s="348"/>
      <c r="AI209" s="348"/>
      <c r="AJ209" s="348"/>
      <c r="AK209" s="348"/>
      <c r="AL209" s="348"/>
      <c r="AM209" s="348"/>
      <c r="AN209" s="348"/>
    </row>
    <row r="210" spans="3:40" ht="15">
      <c r="C210" s="350"/>
      <c r="D210" s="350"/>
      <c r="E210" s="359"/>
      <c r="F210" s="350"/>
      <c r="G210" s="350"/>
      <c r="H210" s="348"/>
      <c r="I210" s="348"/>
      <c r="J210" s="348"/>
      <c r="K210" s="348"/>
      <c r="L210" s="348"/>
      <c r="M210" s="348"/>
      <c r="N210" s="348"/>
      <c r="O210" s="348"/>
      <c r="P210" s="348"/>
      <c r="Q210" s="348"/>
      <c r="R210" s="348"/>
      <c r="S210" s="348"/>
      <c r="T210" s="348"/>
      <c r="U210" s="348"/>
      <c r="V210" s="348"/>
      <c r="W210" s="348"/>
      <c r="X210" s="348"/>
      <c r="Y210" s="348"/>
      <c r="Z210" s="348"/>
      <c r="AA210" s="348"/>
      <c r="AB210" s="348"/>
      <c r="AC210" s="348"/>
      <c r="AD210" s="348"/>
      <c r="AE210" s="348"/>
      <c r="AF210" s="348"/>
      <c r="AG210" s="348"/>
      <c r="AH210" s="348"/>
      <c r="AI210" s="348"/>
      <c r="AJ210" s="348"/>
      <c r="AK210" s="348"/>
      <c r="AL210" s="348"/>
      <c r="AM210" s="348"/>
      <c r="AN210" s="348"/>
    </row>
    <row r="211" spans="3:40" ht="15">
      <c r="C211" s="350"/>
      <c r="D211" s="350"/>
      <c r="E211" s="359"/>
      <c r="F211" s="350"/>
      <c r="G211" s="350"/>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8"/>
    </row>
    <row r="212" spans="3:40" ht="15">
      <c r="C212" s="350"/>
      <c r="D212" s="350"/>
      <c r="E212" s="359"/>
      <c r="F212" s="350"/>
      <c r="G212" s="350"/>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8"/>
      <c r="AE212" s="348"/>
      <c r="AF212" s="348"/>
      <c r="AG212" s="348"/>
      <c r="AH212" s="348"/>
      <c r="AI212" s="348"/>
      <c r="AJ212" s="348"/>
      <c r="AK212" s="348"/>
      <c r="AL212" s="348"/>
      <c r="AM212" s="348"/>
      <c r="AN212" s="348"/>
    </row>
    <row r="213" spans="3:40" ht="15">
      <c r="C213" s="350"/>
      <c r="D213" s="350"/>
      <c r="E213" s="359"/>
      <c r="F213" s="350"/>
      <c r="G213" s="350"/>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row>
    <row r="214" spans="3:40" ht="15">
      <c r="C214" s="350"/>
      <c r="D214" s="350"/>
      <c r="E214" s="359"/>
      <c r="F214" s="350"/>
      <c r="G214" s="350"/>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348"/>
      <c r="AE214" s="348"/>
      <c r="AF214" s="348"/>
      <c r="AG214" s="348"/>
      <c r="AH214" s="348"/>
      <c r="AI214" s="348"/>
      <c r="AJ214" s="348"/>
      <c r="AK214" s="348"/>
      <c r="AL214" s="348"/>
      <c r="AM214" s="348"/>
      <c r="AN214" s="348"/>
    </row>
    <row r="215" spans="3:40" ht="15">
      <c r="C215" s="350"/>
      <c r="D215" s="350"/>
      <c r="E215" s="359"/>
      <c r="F215" s="350"/>
      <c r="G215" s="350"/>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8"/>
      <c r="AD215" s="348"/>
      <c r="AE215" s="348"/>
      <c r="AF215" s="348"/>
      <c r="AG215" s="348"/>
      <c r="AH215" s="348"/>
      <c r="AI215" s="348"/>
      <c r="AJ215" s="348"/>
      <c r="AK215" s="348"/>
      <c r="AL215" s="348"/>
      <c r="AM215" s="348"/>
      <c r="AN215" s="348"/>
    </row>
    <row r="216" spans="3:40" ht="15">
      <c r="C216" s="350"/>
      <c r="D216" s="350"/>
      <c r="E216" s="359"/>
      <c r="F216" s="350"/>
      <c r="G216" s="350"/>
      <c r="H216" s="348"/>
      <c r="I216" s="348"/>
      <c r="J216" s="348"/>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348"/>
      <c r="AK216" s="348"/>
      <c r="AL216" s="348"/>
      <c r="AM216" s="348"/>
      <c r="AN216" s="348"/>
    </row>
    <row r="217" spans="3:40" ht="15">
      <c r="C217" s="350"/>
      <c r="D217" s="350"/>
      <c r="E217" s="359"/>
      <c r="F217" s="350"/>
      <c r="G217" s="350"/>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8"/>
      <c r="AD217" s="348"/>
      <c r="AE217" s="348"/>
      <c r="AF217" s="348"/>
      <c r="AG217" s="348"/>
      <c r="AH217" s="348"/>
      <c r="AI217" s="348"/>
      <c r="AJ217" s="348"/>
      <c r="AK217" s="348"/>
      <c r="AL217" s="348"/>
      <c r="AM217" s="348"/>
      <c r="AN217" s="348"/>
    </row>
    <row r="218" spans="3:40" ht="15">
      <c r="C218" s="350"/>
      <c r="D218" s="350"/>
      <c r="E218" s="359"/>
      <c r="F218" s="350"/>
      <c r="G218" s="350"/>
      <c r="H218" s="348"/>
      <c r="I218" s="348"/>
      <c r="J218" s="348"/>
      <c r="K218" s="348"/>
      <c r="L218" s="348"/>
      <c r="M218" s="348"/>
      <c r="N218" s="348"/>
      <c r="O218" s="348"/>
      <c r="P218" s="348"/>
      <c r="Q218" s="348"/>
      <c r="R218" s="348"/>
      <c r="S218" s="348"/>
      <c r="T218" s="348"/>
      <c r="U218" s="348"/>
      <c r="V218" s="348"/>
      <c r="W218" s="348"/>
      <c r="X218" s="348"/>
      <c r="Y218" s="348"/>
      <c r="Z218" s="348"/>
      <c r="AA218" s="348"/>
      <c r="AB218" s="348"/>
      <c r="AC218" s="348"/>
      <c r="AD218" s="348"/>
      <c r="AE218" s="348"/>
      <c r="AF218" s="348"/>
      <c r="AG218" s="348"/>
      <c r="AH218" s="348"/>
      <c r="AI218" s="348"/>
      <c r="AJ218" s="348"/>
      <c r="AK218" s="348"/>
      <c r="AL218" s="348"/>
      <c r="AM218" s="348"/>
      <c r="AN218" s="348"/>
    </row>
    <row r="219" spans="3:40" ht="15">
      <c r="C219" s="350"/>
      <c r="D219" s="350"/>
      <c r="E219" s="359"/>
      <c r="F219" s="350"/>
      <c r="G219" s="350"/>
      <c r="H219" s="348"/>
      <c r="I219" s="348"/>
      <c r="J219" s="348"/>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348"/>
      <c r="AK219" s="348"/>
      <c r="AL219" s="348"/>
      <c r="AM219" s="348"/>
      <c r="AN219" s="348"/>
    </row>
    <row r="220" spans="3:40" ht="15">
      <c r="C220" s="350"/>
      <c r="D220" s="350"/>
      <c r="E220" s="359"/>
      <c r="F220" s="350"/>
      <c r="G220" s="350"/>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row>
    <row r="221" spans="3:40" ht="15">
      <c r="C221" s="350"/>
      <c r="D221" s="350"/>
      <c r="E221" s="359"/>
      <c r="F221" s="350"/>
      <c r="G221" s="350"/>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348"/>
      <c r="AJ221" s="348"/>
      <c r="AK221" s="348"/>
      <c r="AL221" s="348"/>
      <c r="AM221" s="348"/>
      <c r="AN221" s="348"/>
    </row>
    <row r="222" spans="3:40" ht="15">
      <c r="C222" s="350"/>
      <c r="D222" s="350"/>
      <c r="E222" s="359"/>
      <c r="F222" s="350"/>
      <c r="G222" s="350"/>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348"/>
      <c r="AH222" s="348"/>
      <c r="AI222" s="348"/>
      <c r="AJ222" s="348"/>
      <c r="AK222" s="348"/>
      <c r="AL222" s="348"/>
      <c r="AM222" s="348"/>
      <c r="AN222" s="348"/>
    </row>
    <row r="223" spans="3:40" ht="15">
      <c r="C223" s="350"/>
      <c r="D223" s="350"/>
      <c r="E223" s="359"/>
      <c r="F223" s="350"/>
      <c r="G223" s="350"/>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8"/>
      <c r="AE223" s="348"/>
      <c r="AF223" s="348"/>
      <c r="AG223" s="348"/>
      <c r="AH223" s="348"/>
      <c r="AI223" s="348"/>
      <c r="AJ223" s="348"/>
      <c r="AK223" s="348"/>
      <c r="AL223" s="348"/>
      <c r="AM223" s="348"/>
      <c r="AN223" s="348"/>
    </row>
    <row r="224" spans="3:40" ht="15">
      <c r="C224" s="350"/>
      <c r="D224" s="350"/>
      <c r="E224" s="359"/>
      <c r="F224" s="350"/>
      <c r="G224" s="350"/>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8"/>
      <c r="AF224" s="348"/>
      <c r="AG224" s="348"/>
      <c r="AH224" s="348"/>
      <c r="AI224" s="348"/>
      <c r="AJ224" s="348"/>
      <c r="AK224" s="348"/>
      <c r="AL224" s="348"/>
      <c r="AM224" s="348"/>
      <c r="AN224" s="348"/>
    </row>
    <row r="225" spans="3:40" ht="15">
      <c r="C225" s="350"/>
      <c r="D225" s="350"/>
      <c r="E225" s="359"/>
      <c r="F225" s="350"/>
      <c r="G225" s="350"/>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row>
    <row r="226" spans="3:40" ht="15">
      <c r="C226" s="350"/>
      <c r="D226" s="350"/>
      <c r="E226" s="359"/>
      <c r="F226" s="350"/>
      <c r="G226" s="350"/>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348"/>
      <c r="AK226" s="348"/>
      <c r="AL226" s="348"/>
      <c r="AM226" s="348"/>
      <c r="AN226" s="348"/>
    </row>
    <row r="227" spans="3:40" ht="15">
      <c r="C227" s="350"/>
      <c r="D227" s="350"/>
      <c r="E227" s="359"/>
      <c r="F227" s="350"/>
      <c r="G227" s="350"/>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row>
    <row r="228" spans="3:40" ht="15">
      <c r="C228" s="350"/>
      <c r="D228" s="350"/>
      <c r="E228" s="359"/>
      <c r="F228" s="350"/>
      <c r="G228" s="350"/>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row>
    <row r="229" spans="3:40" ht="15">
      <c r="C229" s="350"/>
      <c r="D229" s="350"/>
      <c r="E229" s="359"/>
      <c r="F229" s="350"/>
      <c r="G229" s="350"/>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row>
    <row r="230" spans="3:40" ht="15">
      <c r="C230" s="350"/>
      <c r="D230" s="350"/>
      <c r="E230" s="359"/>
      <c r="F230" s="350"/>
      <c r="G230" s="350"/>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row>
    <row r="231" spans="3:40" ht="15">
      <c r="C231" s="350"/>
      <c r="D231" s="350"/>
      <c r="E231" s="359"/>
      <c r="F231" s="350"/>
      <c r="G231" s="350"/>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row>
    <row r="232" spans="3:40" ht="15">
      <c r="C232" s="350"/>
      <c r="D232" s="350"/>
      <c r="E232" s="359"/>
      <c r="F232" s="350"/>
      <c r="G232" s="350"/>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row>
    <row r="233" spans="3:40" ht="15">
      <c r="C233" s="350"/>
      <c r="D233" s="350"/>
      <c r="E233" s="359"/>
      <c r="F233" s="350"/>
      <c r="G233" s="350"/>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row>
    <row r="234" spans="3:40" ht="15">
      <c r="C234" s="350"/>
      <c r="D234" s="350"/>
      <c r="E234" s="359"/>
      <c r="F234" s="350"/>
      <c r="G234" s="350"/>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8"/>
      <c r="AE234" s="348"/>
      <c r="AF234" s="348"/>
      <c r="AG234" s="348"/>
      <c r="AH234" s="348"/>
      <c r="AI234" s="348"/>
      <c r="AJ234" s="348"/>
      <c r="AK234" s="348"/>
      <c r="AL234" s="348"/>
      <c r="AM234" s="348"/>
      <c r="AN234" s="348"/>
    </row>
    <row r="235" spans="3:40" ht="15">
      <c r="C235" s="350"/>
      <c r="D235" s="350"/>
      <c r="E235" s="359"/>
      <c r="F235" s="350"/>
      <c r="G235" s="350"/>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8"/>
      <c r="AD235" s="348"/>
      <c r="AE235" s="348"/>
      <c r="AF235" s="348"/>
      <c r="AG235" s="348"/>
      <c r="AH235" s="348"/>
      <c r="AI235" s="348"/>
      <c r="AJ235" s="348"/>
      <c r="AK235" s="348"/>
      <c r="AL235" s="348"/>
      <c r="AM235" s="348"/>
      <c r="AN235" s="348"/>
    </row>
    <row r="236" spans="3:40" ht="15">
      <c r="C236" s="350"/>
      <c r="D236" s="350"/>
      <c r="E236" s="359"/>
      <c r="F236" s="350"/>
      <c r="G236" s="350"/>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8"/>
      <c r="AD236" s="348"/>
      <c r="AE236" s="348"/>
      <c r="AF236" s="348"/>
      <c r="AG236" s="348"/>
      <c r="AH236" s="348"/>
      <c r="AI236" s="348"/>
      <c r="AJ236" s="348"/>
      <c r="AK236" s="348"/>
      <c r="AL236" s="348"/>
      <c r="AM236" s="348"/>
      <c r="AN236" s="348"/>
    </row>
    <row r="237" spans="3:40" ht="15">
      <c r="C237" s="350"/>
      <c r="D237" s="350"/>
      <c r="E237" s="359"/>
      <c r="F237" s="350"/>
      <c r="G237" s="350"/>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row>
    <row r="238" spans="3:40" ht="15">
      <c r="C238" s="350"/>
      <c r="D238" s="350"/>
      <c r="E238" s="359"/>
      <c r="F238" s="350"/>
      <c r="G238" s="350"/>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8"/>
      <c r="AN238" s="348"/>
    </row>
    <row r="239" spans="3:40" ht="15">
      <c r="C239" s="350"/>
      <c r="D239" s="350"/>
      <c r="E239" s="359"/>
      <c r="F239" s="350"/>
      <c r="G239" s="350"/>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8"/>
      <c r="AN239" s="348"/>
    </row>
    <row r="240" spans="3:40" ht="15">
      <c r="C240" s="350"/>
      <c r="D240" s="350"/>
      <c r="E240" s="359"/>
      <c r="F240" s="350"/>
      <c r="G240" s="350"/>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row>
    <row r="241" spans="3:40" ht="15">
      <c r="C241" s="350"/>
      <c r="D241" s="350"/>
      <c r="E241" s="359"/>
      <c r="F241" s="350"/>
      <c r="G241" s="350"/>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row>
    <row r="242" spans="3:40" ht="15">
      <c r="C242" s="350"/>
      <c r="D242" s="350"/>
      <c r="E242" s="359"/>
      <c r="F242" s="350"/>
      <c r="G242" s="350"/>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8"/>
      <c r="AK242" s="348"/>
      <c r="AL242" s="348"/>
      <c r="AM242" s="348"/>
      <c r="AN242" s="348"/>
    </row>
    <row r="243" spans="3:40" ht="15">
      <c r="C243" s="350"/>
      <c r="D243" s="350"/>
      <c r="E243" s="359"/>
      <c r="F243" s="350"/>
      <c r="G243" s="350"/>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row>
    <row r="244" spans="3:40" ht="15">
      <c r="C244" s="350"/>
      <c r="D244" s="350"/>
      <c r="E244" s="359"/>
      <c r="F244" s="350"/>
      <c r="G244" s="350"/>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348"/>
      <c r="AL244" s="348"/>
      <c r="AM244" s="348"/>
      <c r="AN244" s="348"/>
    </row>
    <row r="245" spans="3:40" ht="15">
      <c r="C245" s="350"/>
      <c r="D245" s="350"/>
      <c r="E245" s="359"/>
      <c r="F245" s="350"/>
      <c r="G245" s="350"/>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row>
    <row r="246" spans="3:40" ht="15">
      <c r="C246" s="350"/>
      <c r="D246" s="350"/>
      <c r="E246" s="359"/>
      <c r="F246" s="350"/>
      <c r="G246" s="350"/>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row>
    <row r="247" spans="3:40" ht="15">
      <c r="C247" s="350"/>
      <c r="D247" s="350"/>
      <c r="E247" s="359"/>
      <c r="F247" s="350"/>
      <c r="G247" s="350"/>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row>
    <row r="248" spans="3:40" ht="15">
      <c r="C248" s="350"/>
      <c r="D248" s="350"/>
      <c r="E248" s="359"/>
      <c r="F248" s="350"/>
      <c r="G248" s="350"/>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8"/>
      <c r="AN248" s="348"/>
    </row>
    <row r="249" spans="3:40" ht="15">
      <c r="C249" s="350"/>
      <c r="D249" s="350"/>
      <c r="E249" s="359"/>
      <c r="F249" s="350"/>
      <c r="G249" s="350"/>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row>
    <row r="250" spans="3:40" ht="15">
      <c r="C250" s="350"/>
      <c r="D250" s="350"/>
      <c r="E250" s="359"/>
      <c r="F250" s="350"/>
      <c r="G250" s="350"/>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row>
    <row r="251" spans="3:40" ht="15">
      <c r="C251" s="350"/>
      <c r="D251" s="350"/>
      <c r="E251" s="359"/>
      <c r="F251" s="350"/>
      <c r="G251" s="350"/>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row>
    <row r="252" spans="3:40" ht="15">
      <c r="C252" s="350"/>
      <c r="D252" s="350"/>
      <c r="E252" s="359"/>
      <c r="F252" s="350"/>
      <c r="G252" s="350"/>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8"/>
      <c r="AE252" s="348"/>
      <c r="AF252" s="348"/>
      <c r="AG252" s="348"/>
      <c r="AH252" s="348"/>
      <c r="AI252" s="348"/>
      <c r="AJ252" s="348"/>
      <c r="AK252" s="348"/>
      <c r="AL252" s="348"/>
      <c r="AM252" s="348"/>
      <c r="AN252" s="348"/>
    </row>
    <row r="253" spans="3:40" ht="15">
      <c r="C253" s="350"/>
      <c r="D253" s="350"/>
      <c r="E253" s="359"/>
      <c r="F253" s="350"/>
      <c r="G253" s="350"/>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348"/>
      <c r="AL253" s="348"/>
      <c r="AM253" s="348"/>
      <c r="AN253" s="348"/>
    </row>
    <row r="254" spans="3:40" ht="15">
      <c r="C254" s="350"/>
      <c r="D254" s="350"/>
      <c r="E254" s="359"/>
      <c r="F254" s="350"/>
      <c r="G254" s="350"/>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row>
    <row r="255" spans="3:40" ht="15">
      <c r="C255" s="350"/>
      <c r="D255" s="350"/>
      <c r="E255" s="359"/>
      <c r="F255" s="350"/>
      <c r="G255" s="350"/>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row>
    <row r="256" spans="3:40" ht="15">
      <c r="C256" s="350"/>
      <c r="D256" s="350"/>
      <c r="E256" s="359"/>
      <c r="F256" s="350"/>
      <c r="G256" s="350"/>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row>
    <row r="257" spans="3:40" ht="15">
      <c r="C257" s="350"/>
      <c r="D257" s="350"/>
      <c r="E257" s="359"/>
      <c r="F257" s="350"/>
      <c r="G257" s="350"/>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row>
    <row r="258" spans="3:40" ht="15">
      <c r="C258" s="350"/>
      <c r="D258" s="350"/>
      <c r="E258" s="359"/>
      <c r="F258" s="350"/>
      <c r="G258" s="350"/>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8"/>
      <c r="AN258" s="348"/>
    </row>
    <row r="259" spans="3:40" ht="15">
      <c r="C259" s="350"/>
      <c r="D259" s="350"/>
      <c r="E259" s="359"/>
      <c r="F259" s="350"/>
      <c r="G259" s="350"/>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8"/>
      <c r="AN259" s="34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C19ciNLRyM7mhgctjBi+t9tpkUWHS4a983pkGUf9yv/kLAjrrqLOPTKGPQ5KOTtQNOVAPt5kGoPKeDUR5+FFWg==" saltValue="fIjFny3L0YggKp7MZAMKIQ=="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P4:P34">
    <cfRule type="cellIs" priority="282" dxfId="13" operator="lessThan">
      <formula>$P$40</formula>
    </cfRule>
  </conditionalFormatting>
  <conditionalFormatting sqref="V4:V34">
    <cfRule type="cellIs" priority="284" dxfId="13" operator="lessThan">
      <formula>$V$40</formula>
    </cfRule>
  </conditionalFormatting>
  <conditionalFormatting sqref="L4:L14 L16:L34">
    <cfRule type="cellIs" priority="281" dxfId="30" operator="greaterThan">
      <formula>0</formula>
    </cfRule>
  </conditionalFormatting>
  <conditionalFormatting sqref="Z4:Z34">
    <cfRule type="cellIs" priority="275" dxfId="93" operator="greaterThan">
      <formula>$Z$39</formula>
    </cfRule>
    <cfRule type="cellIs" priority="285" dxfId="5" operator="lessThan">
      <formula>$Z$40</formula>
    </cfRule>
  </conditionalFormatting>
  <conditionalFormatting sqref="AF4:AF34">
    <cfRule type="cellIs" priority="271" dxfId="5" operator="greaterThan">
      <formula>$AF$39</formula>
    </cfRule>
  </conditionalFormatting>
  <conditionalFormatting sqref="AB4:AB34">
    <cfRule type="cellIs" priority="270" dxfId="13" operator="greaterThan">
      <formula>$AB$39</formula>
    </cfRule>
  </conditionalFormatting>
  <conditionalFormatting sqref="Z5 Z7 Z9 Z11 Z13 Z15 Z17 Z19 Z21 Z23 Z25 Z27 Z29 Z31 Z33">
    <cfRule type="containsBlanks" priority="274" dxfId="78">
      <formula>LEN(TRIM(Z5))=0</formula>
    </cfRule>
  </conditionalFormatting>
  <conditionalFormatting sqref="Z4 Z6 Z8 Z10 Z12 Z14 Z16 Z18 Z20 Z22 Z24 Z26 Z28 Z30 Z32 Z34">
    <cfRule type="containsBlanks" priority="269" dxfId="88">
      <formula>LEN(TRIM(Z4))=0</formula>
    </cfRule>
  </conditionalFormatting>
  <conditionalFormatting sqref="Y38">
    <cfRule type="cellIs" priority="268" dxfId="3" operator="lessThan">
      <formula>$Y$40</formula>
    </cfRule>
  </conditionalFormatting>
  <conditionalFormatting sqref="L35">
    <cfRule type="cellIs" priority="267" dxfId="3" operator="greaterThan">
      <formula>0</formula>
    </cfRule>
  </conditionalFormatting>
  <conditionalFormatting sqref="Z37">
    <cfRule type="cellIs" priority="264" dxfId="85" operator="greaterThan">
      <formula>$Z$39</formula>
    </cfRule>
  </conditionalFormatting>
  <conditionalFormatting sqref="Z38">
    <cfRule type="cellIs" priority="263" dxfId="3" operator="lessThan">
      <formula>$Z$40</formula>
    </cfRule>
  </conditionalFormatting>
  <conditionalFormatting sqref="AB37">
    <cfRule type="cellIs" priority="262" dxfId="3" operator="greaterThan">
      <formula>$AB$39</formula>
    </cfRule>
  </conditionalFormatting>
  <conditionalFormatting sqref="AF37">
    <cfRule type="cellIs" priority="261" dxfId="3" operator="greaterThan">
      <formula>$AF$39</formula>
    </cfRule>
  </conditionalFormatting>
  <conditionalFormatting sqref="Y36">
    <cfRule type="cellIs" priority="259" dxfId="9" operator="lessThan">
      <formula>$Y$41</formula>
    </cfRule>
  </conditionalFormatting>
  <conditionalFormatting sqref="Y4:Y34">
    <cfRule type="cellIs" priority="258" dxfId="13" operator="lessThan">
      <formula>$Y$40</formula>
    </cfRule>
  </conditionalFormatting>
  <conditionalFormatting sqref="Y4 Y6 Y8 Y10 Y12 Y14 Y16 Y18 Y20 Y22 Y24 Y26 Y28 Y30 Y32 Y34">
    <cfRule type="containsBlanks" priority="257" dxfId="79">
      <formula>LEN(TRIM(Y4))=0</formula>
    </cfRule>
  </conditionalFormatting>
  <conditionalFormatting sqref="Y5 Y7 Y9 Y11 Y13 Y15 Y17 Y19 Y21 Y23 Y25 Y27 Y29 Y31 Y33">
    <cfRule type="containsBlanks" priority="256" dxfId="78">
      <formula>LEN(TRIM(Y5))=0</formula>
    </cfRule>
  </conditionalFormatting>
  <conditionalFormatting sqref="AD4:AD34">
    <cfRule type="cellIs" priority="255" dxfId="5" operator="greaterThan">
      <formula>$AD$39</formula>
    </cfRule>
  </conditionalFormatting>
  <conditionalFormatting sqref="AD36">
    <cfRule type="cellIs" priority="254" dxfId="9" operator="greaterThan">
      <formula>$AD$41</formula>
    </cfRule>
  </conditionalFormatting>
  <conditionalFormatting sqref="AD37">
    <cfRule type="cellIs" priority="253" dxfId="3" operator="greaterThan">
      <formula>$AD$39</formula>
    </cfRule>
  </conditionalFormatting>
  <conditionalFormatting sqref="O37">
    <cfRule type="cellIs" priority="249" dxfId="4" operator="equal">
      <formula>$O$39+MAX($O$4:$O$34)</formula>
    </cfRule>
    <cfRule type="cellIs" priority="250" dxfId="3" operator="greaterThan">
      <formula>$O$39</formula>
    </cfRule>
  </conditionalFormatting>
  <conditionalFormatting sqref="P37">
    <cfRule type="cellIs" priority="247" dxfId="4" operator="equal">
      <formula>$P$39+MAX($P$4:$P$34)</formula>
    </cfRule>
    <cfRule type="cellIs" priority="248" dxfId="3" operator="greaterThan">
      <formula>$P$39</formula>
    </cfRule>
  </conditionalFormatting>
  <conditionalFormatting sqref="U37">
    <cfRule type="cellIs" priority="239" dxfId="4" operator="equal">
      <formula>$U$39+MAX($U$4:$U$34)</formula>
    </cfRule>
    <cfRule type="cellIs" priority="240" dxfId="3" operator="greaterThan">
      <formula>$U$39</formula>
    </cfRule>
  </conditionalFormatting>
  <conditionalFormatting sqref="V37">
    <cfRule type="cellIs" priority="237" dxfId="4" operator="equal">
      <formula>$V$39+MAX($V$4:$V$34)</formula>
    </cfRule>
    <cfRule type="cellIs" priority="238" dxfId="3" operator="greaterThan">
      <formula>$V$39</formula>
    </cfRule>
  </conditionalFormatting>
  <conditionalFormatting sqref="AH37">
    <cfRule type="cellIs" priority="235" dxfId="4" operator="equal">
      <formula>$AH$39+MAX($AH$4:$AH$34)</formula>
    </cfRule>
    <cfRule type="cellIs" priority="236" dxfId="3" operator="greaterThan">
      <formula>$AH$39</formula>
    </cfRule>
  </conditionalFormatting>
  <conditionalFormatting sqref="AJ37">
    <cfRule type="cellIs" priority="231" dxfId="4" operator="equal">
      <formula>$AJ$39+MAX($AJ$4:$AJ$34)</formula>
    </cfRule>
    <cfRule type="cellIs" priority="232" dxfId="3" operator="greaterThan">
      <formula>$AJ$39</formula>
    </cfRule>
  </conditionalFormatting>
  <conditionalFormatting sqref="AN37">
    <cfRule type="cellIs" priority="227" dxfId="4" operator="equal">
      <formula>$AN$39+MAX($AN$4:$AN$34)</formula>
    </cfRule>
    <cfRule type="cellIs" priority="228" dxfId="3" operator="greaterThan">
      <formula>$AN$39</formula>
    </cfRule>
  </conditionalFormatting>
  <conditionalFormatting sqref="N37">
    <cfRule type="cellIs" priority="221" dxfId="4" operator="equal">
      <formula>$N$39+MAX($N$4:$N$34)</formula>
    </cfRule>
    <cfRule type="cellIs" priority="222" dxfId="3" operator="greaterThan">
      <formula>$N$39</formula>
    </cfRule>
  </conditionalFormatting>
  <conditionalFormatting sqref="T37">
    <cfRule type="cellIs" priority="218" dxfId="4" operator="equal">
      <formula>$T$39+MAX($T$4:$T$34)</formula>
    </cfRule>
    <cfRule type="cellIs" priority="219" dxfId="3" operator="greaterThan">
      <formula>$T$39</formula>
    </cfRule>
  </conditionalFormatting>
  <conditionalFormatting sqref="AG37">
    <cfRule type="cellIs" priority="216" dxfId="4" operator="equal">
      <formula>$AG$39+MAX($AG$4:$AG$34)</formula>
    </cfRule>
    <cfRule type="cellIs" priority="217" dxfId="3" operator="greaterThan">
      <formula>$AG$39</formula>
    </cfRule>
  </conditionalFormatting>
  <conditionalFormatting sqref="AM37">
    <cfRule type="cellIs" priority="214" dxfId="4" operator="equal">
      <formula>$AM$39+MAX($AM$4:$AM$34)</formula>
    </cfRule>
    <cfRule type="cellIs" priority="215" dxfId="3" operator="greaterThan">
      <formula>$AM$39</formula>
    </cfRule>
  </conditionalFormatting>
  <conditionalFormatting sqref="N4:N34">
    <cfRule type="cellIs" priority="212" dxfId="13" operator="greaterThan">
      <formula>$N$39</formula>
    </cfRule>
  </conditionalFormatting>
  <conditionalFormatting sqref="T4:T34">
    <cfRule type="cellIs" priority="210" dxfId="13" operator="greaterThan">
      <formula>$T$39</formula>
    </cfRule>
  </conditionalFormatting>
  <conditionalFormatting sqref="AG4:AG34">
    <cfRule type="cellIs" priority="209" dxfId="13" operator="greaterThan">
      <formula>$AG$39</formula>
    </cfRule>
  </conditionalFormatting>
  <conditionalFormatting sqref="AM4:AM34">
    <cfRule type="cellIs" priority="208" dxfId="13" operator="greaterThan">
      <formula>$AM$39</formula>
    </cfRule>
  </conditionalFormatting>
  <conditionalFormatting sqref="O36">
    <cfRule type="cellIs" priority="204" dxfId="4" operator="equal">
      <formula>$O$41+AVERAGE($O$4:$O$34)</formula>
    </cfRule>
    <cfRule type="cellIs" priority="205" dxfId="9" operator="greaterThan">
      <formula>$O$41</formula>
    </cfRule>
  </conditionalFormatting>
  <conditionalFormatting sqref="U36">
    <cfRule type="cellIs" priority="200" dxfId="4" operator="equal">
      <formula>$U$41+AVERAGE($U$4:$U$34)</formula>
    </cfRule>
    <cfRule type="cellIs" priority="201" dxfId="9" operator="greaterThan">
      <formula>$U$41</formula>
    </cfRule>
  </conditionalFormatting>
  <conditionalFormatting sqref="AH36">
    <cfRule type="cellIs" priority="198" dxfId="4" operator="equal">
      <formula>$AH$41+AVERAGE($AH$4:$AH$34)</formula>
    </cfRule>
    <cfRule type="cellIs" priority="199" dxfId="9" operator="greaterThan">
      <formula>$AH$41</formula>
    </cfRule>
  </conditionalFormatting>
  <conditionalFormatting sqref="AJ36">
    <cfRule type="cellIs" priority="196" dxfId="4" operator="equal">
      <formula>$AJ$41+AVERAGE($AJ$4:$AJ$34)</formula>
    </cfRule>
    <cfRule type="cellIs" priority="197" dxfId="9" operator="greaterThan">
      <formula>$AJ$41</formula>
    </cfRule>
  </conditionalFormatting>
  <conditionalFormatting sqref="AN36">
    <cfRule type="cellIs" priority="194" dxfId="4" operator="equal">
      <formula>$AN$41+AVERAGE($AN$4:$AN$34)</formula>
    </cfRule>
    <cfRule type="cellIs" priority="195" dxfId="9" operator="greaterThan">
      <formula>$AN$41</formula>
    </cfRule>
  </conditionalFormatting>
  <conditionalFormatting sqref="N36">
    <cfRule type="cellIs" priority="191" dxfId="4" operator="equal">
      <formula>$N$41+AVERAGE($N$4:$N$34)</formula>
    </cfRule>
    <cfRule type="cellIs" priority="192" dxfId="9" operator="greaterThan">
      <formula>$N$41</formula>
    </cfRule>
  </conditionalFormatting>
  <conditionalFormatting sqref="T36">
    <cfRule type="cellIs" priority="187" dxfId="4" operator="equal">
      <formula>$T$41+AVERAGE($T$4:$T$34)</formula>
    </cfRule>
    <cfRule type="cellIs" priority="188" dxfId="9" operator="greaterThan">
      <formula>$T$41</formula>
    </cfRule>
  </conditionalFormatting>
  <conditionalFormatting sqref="AG36">
    <cfRule type="cellIs" priority="185" dxfId="4" operator="equal">
      <formula>$AG$41+AVERAGE($AG$4:$AG$34)</formula>
    </cfRule>
    <cfRule type="cellIs" priority="186" dxfId="9" operator="greaterThan">
      <formula>$AG$41</formula>
    </cfRule>
  </conditionalFormatting>
  <conditionalFormatting sqref="AM36">
    <cfRule type="cellIs" priority="183" dxfId="4" operator="equal">
      <formula>$AM$41+AVERAGE($AM$4:$AM$34)</formula>
    </cfRule>
    <cfRule type="cellIs" priority="184" dxfId="9" operator="greaterThan">
      <formula>$AM$41</formula>
    </cfRule>
  </conditionalFormatting>
  <conditionalFormatting sqref="L15">
    <cfRule type="cellIs" priority="182" dxfId="30" operator="greaterThan">
      <formula>0</formula>
    </cfRule>
  </conditionalFormatting>
  <conditionalFormatting sqref="O4:O34">
    <cfRule type="cellIs" priority="177" dxfId="13" operator="between">
      <formula>$O$39</formula>
      <formula>9999</formula>
    </cfRule>
  </conditionalFormatting>
  <conditionalFormatting sqref="U4:U34">
    <cfRule type="cellIs" priority="175" dxfId="13" operator="between">
      <formula>$U$39</formula>
      <formula>9999</formula>
    </cfRule>
  </conditionalFormatting>
  <conditionalFormatting sqref="AH4:AH34">
    <cfRule type="cellIs" priority="174" dxfId="13" operator="between">
      <formula>$AH$39</formula>
      <formula>9999</formula>
    </cfRule>
  </conditionalFormatting>
  <conditionalFormatting sqref="AJ4:AJ34">
    <cfRule type="cellIs" priority="173" dxfId="13" operator="between">
      <formula>$AJ$39</formula>
      <formula>9999</formula>
    </cfRule>
  </conditionalFormatting>
  <conditionalFormatting sqref="AN4:AN34">
    <cfRule type="cellIs" priority="172" dxfId="13" operator="between">
      <formula>$AN$39</formula>
      <formula>9999</formula>
    </cfRule>
  </conditionalFormatting>
  <conditionalFormatting sqref="P38">
    <cfRule type="cellIs" priority="168" dxfId="4" operator="equal">
      <formula>$P$40+MIN($P$4:$P$34)</formula>
    </cfRule>
    <cfRule type="cellIs" priority="169" dxfId="3" operator="lessThan">
      <formula>$P$40</formula>
    </cfRule>
  </conditionalFormatting>
  <conditionalFormatting sqref="V38">
    <cfRule type="cellIs" priority="164" dxfId="4" operator="equal">
      <formula>$V$40+MIN($V$4:$V$34)</formula>
    </cfRule>
    <cfRule type="cellIs" priority="165" dxfId="3" operator="lessThan">
      <formula>$V$40</formula>
    </cfRule>
  </conditionalFormatting>
  <conditionalFormatting sqref="P36">
    <cfRule type="cellIs" priority="154" dxfId="4" operator="equal">
      <formula>$P$41+AVERAGE($P$4:$P$34)</formula>
    </cfRule>
    <cfRule type="cellIs" priority="155" dxfId="9" operator="lessThan">
      <formula>$P$41</formula>
    </cfRule>
  </conditionalFormatting>
  <conditionalFormatting sqref="V36">
    <cfRule type="cellIs" priority="150" dxfId="4" operator="equal">
      <formula>$V$41+AVERAGE($V$4:$V$34)</formula>
    </cfRule>
    <cfRule type="cellIs" priority="151" dxfId="9" operator="lessThan">
      <formula>$V$41</formula>
    </cfRule>
  </conditionalFormatting>
  <conditionalFormatting sqref="AK4:AK34">
    <cfRule type="cellIs" priority="141" dxfId="13" operator="greaterThan">
      <formula>$AK$39</formula>
    </cfRule>
  </conditionalFormatting>
  <conditionalFormatting sqref="AK36">
    <cfRule type="cellIs" priority="139" dxfId="4" operator="equal">
      <formula>$AK$41+AVERAGE($AK$4:$AK$34)</formula>
    </cfRule>
    <cfRule type="cellIs" priority="140" dxfId="9" operator="greaterThan">
      <formula>$AK$41</formula>
    </cfRule>
  </conditionalFormatting>
  <conditionalFormatting sqref="AL4:AL34">
    <cfRule type="cellIs" priority="138" dxfId="13" operator="between">
      <formula>$AL$39</formula>
      <formula>9999</formula>
    </cfRule>
  </conditionalFormatting>
  <conditionalFormatting sqref="AL37">
    <cfRule type="cellIs" priority="142" dxfId="4" operator="equal">
      <formula>$AL$39+MAX($AL$4:$AL$34)</formula>
    </cfRule>
    <cfRule type="cellIs" priority="143" dxfId="3" operator="greaterThan">
      <formula>$AL$39</formula>
    </cfRule>
  </conditionalFormatting>
  <conditionalFormatting sqref="AL36">
    <cfRule type="cellIs" priority="136" dxfId="4" operator="equal">
      <formula>$AL$41+AVERAGE($AL$4:$AL$34)</formula>
    </cfRule>
    <cfRule type="cellIs" priority="137" dxfId="9" operator="greaterThan">
      <formula>$AL$41</formula>
    </cfRule>
  </conditionalFormatting>
  <conditionalFormatting sqref="Q4:Q34">
    <cfRule type="cellIs" priority="33" dxfId="5" operator="greaterThan">
      <formula>$Q$41</formula>
    </cfRule>
  </conditionalFormatting>
  <conditionalFormatting sqref="R4:R34">
    <cfRule type="cellIs" priority="32" dxfId="5" operator="greaterThan">
      <formula>$R$41</formula>
    </cfRule>
  </conditionalFormatting>
  <conditionalFormatting sqref="W4:W34">
    <cfRule type="cellIs" priority="27" dxfId="5" operator="greaterThan">
      <formula>$W$41</formula>
    </cfRule>
  </conditionalFormatting>
  <conditionalFormatting sqref="X4:X34">
    <cfRule type="cellIs" priority="26" dxfId="5" operator="greaterThan">
      <formula>$X$41</formula>
    </cfRule>
  </conditionalFormatting>
  <conditionalFormatting sqref="AK37">
    <cfRule type="cellIs" priority="23" dxfId="4" operator="equal">
      <formula>$AK$39+MAX($AK$4:$AK$34)</formula>
    </cfRule>
    <cfRule type="cellIs" priority="24" dxfId="3" operator="greaterThan">
      <formula>$AK$39</formula>
    </cfRule>
  </conditionalFormatting>
  <conditionalFormatting sqref="AF36">
    <cfRule type="cellIs" priority="1" dxfId="2" operator="greaterThan">
      <formula>$AF$41</formula>
    </cfRule>
  </conditionalFormatting>
  <dataValidations count="5">
    <dataValidation type="decimal" allowBlank="1" showInputMessage="1" showErrorMessage="1" errorTitle="Numbers Only" error="Enter Numbers Only" sqref="AB4:AB38 AD4:AD38 N39:P41 AG39:AH41 AM39:AN41 T39:V41 Y40:Y41 AL41 AJ39:AK41 AD41 Z40 I4:Z38 AF4:AM38">
      <formula1>0</formula1>
      <formula2>99999999</formula2>
    </dataValidation>
    <dataValidation type="decimal" allowBlank="1" showInputMessage="1" showErrorMessage="1" errorTitle="Numbers Only" error="Enter Nubers Only" sqref="AI39:AI40">
      <formula1>0</formula1>
      <formula2>99999999</formula2>
    </dataValidation>
    <dataValidation type="decimal" allowBlank="1" showInputMessage="1" showErrorMessage="1" errorTitle="Numbers Only" sqref="AI41">
      <formula1>0</formula1>
      <formula2>99999999</formula2>
    </dataValidation>
    <dataValidation allowBlank="1" showInputMessage="1" showErrorMessage="1" errorTitle="Numbers Only" error="Enter Numbers Only" sqref="Q39:S41 AD39:AD40 Y39:Z39 AL39:AL40 W39:X41 AE39:AF41 M39:M41 AA39:AC41 Z41"/>
    <dataValidation type="custom" allowBlank="1" showInputMessage="1" showErrorMessage="1" error="Only the less than symbol &quot;&lt;&quot; may be entered in this column." sqref="AA4:AA34 AC4:AC34 AE4:AE34">
      <formula1>AA4:AA12318="&lt;"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BW599"/>
  <sheetViews>
    <sheetView zoomScale="60" zoomScaleNormal="60" zoomScalePageLayoutView="55" workbookViewId="0" topLeftCell="W16">
      <selection activeCell="AO1" sqref="AO1:AZ104857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75" width="8.7109375" style="165" customWidth="1"/>
    <col min="76" max="16384" width="8.7109375" style="17" customWidth="1"/>
  </cols>
  <sheetData>
    <row r="1" spans="2:75"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row>
    <row r="2" spans="2:75" s="5" customFormat="1" ht="111" customHeight="1" hidden="1" thickBot="1">
      <c r="B2" s="84"/>
      <c r="C2" s="6"/>
      <c r="D2" s="6"/>
      <c r="E2" s="7"/>
      <c r="F2" s="8"/>
      <c r="G2" s="8"/>
      <c r="H2" s="8" t="s">
        <v>227</v>
      </c>
      <c r="I2" s="9">
        <v>46529</v>
      </c>
      <c r="J2" s="346">
        <v>50050</v>
      </c>
      <c r="K2" s="346">
        <v>50050</v>
      </c>
      <c r="L2" s="346">
        <v>80998</v>
      </c>
      <c r="M2" s="9">
        <v>81010</v>
      </c>
      <c r="N2" s="346">
        <v>81010</v>
      </c>
      <c r="O2" s="346"/>
      <c r="P2" s="346">
        <v>310</v>
      </c>
      <c r="Q2" s="346"/>
      <c r="R2" s="10"/>
      <c r="S2" s="9" t="s">
        <v>230</v>
      </c>
      <c r="T2" s="346" t="s">
        <v>230</v>
      </c>
      <c r="U2" s="346"/>
      <c r="V2" s="346">
        <v>81011</v>
      </c>
      <c r="W2" s="346"/>
      <c r="X2" s="10"/>
      <c r="Y2" s="10" t="s">
        <v>231</v>
      </c>
      <c r="Z2" s="10" t="s">
        <v>232</v>
      </c>
      <c r="AA2" s="346"/>
      <c r="AB2" s="11" t="s">
        <v>233</v>
      </c>
      <c r="AC2" s="9"/>
      <c r="AD2" s="10">
        <v>51040</v>
      </c>
      <c r="AE2" s="9"/>
      <c r="AF2" s="10">
        <v>50060</v>
      </c>
      <c r="AG2" s="346">
        <v>620</v>
      </c>
      <c r="AH2" s="346"/>
      <c r="AI2" s="346">
        <v>625</v>
      </c>
      <c r="AJ2" s="157"/>
      <c r="AK2" s="346"/>
      <c r="AL2" s="518"/>
      <c r="AM2" s="346">
        <v>665</v>
      </c>
      <c r="AN2" s="346"/>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row>
    <row r="3" spans="2:75" s="5" customFormat="1" ht="220.5" customHeight="1" hidden="1" thickBot="1">
      <c r="B3" s="85" t="s">
        <v>165</v>
      </c>
      <c r="C3" s="14" t="s">
        <v>236</v>
      </c>
      <c r="D3" s="14" t="s">
        <v>237</v>
      </c>
      <c r="E3" s="30" t="s">
        <v>238</v>
      </c>
      <c r="F3" s="14" t="s">
        <v>239</v>
      </c>
      <c r="G3" s="14" t="s">
        <v>240</v>
      </c>
      <c r="H3" s="14" t="s">
        <v>241</v>
      </c>
      <c r="I3" s="12" t="s">
        <v>242</v>
      </c>
      <c r="J3" s="347" t="s">
        <v>243</v>
      </c>
      <c r="K3" s="347" t="s">
        <v>246</v>
      </c>
      <c r="L3" s="347" t="s">
        <v>247</v>
      </c>
      <c r="M3" s="12" t="s">
        <v>256</v>
      </c>
      <c r="N3" s="347" t="s">
        <v>257</v>
      </c>
      <c r="O3" s="347" t="s">
        <v>258</v>
      </c>
      <c r="P3" s="347" t="s">
        <v>259</v>
      </c>
      <c r="Q3" s="347" t="s">
        <v>260</v>
      </c>
      <c r="R3" s="13" t="s">
        <v>261</v>
      </c>
      <c r="S3" s="12" t="s">
        <v>268</v>
      </c>
      <c r="T3" s="347" t="s">
        <v>269</v>
      </c>
      <c r="U3" s="347" t="s">
        <v>270</v>
      </c>
      <c r="V3" s="347" t="s">
        <v>271</v>
      </c>
      <c r="W3" s="347" t="s">
        <v>272</v>
      </c>
      <c r="X3" s="13" t="s">
        <v>273</v>
      </c>
      <c r="Y3" s="13" t="s">
        <v>275</v>
      </c>
      <c r="Z3" s="344" t="s">
        <v>277</v>
      </c>
      <c r="AA3" s="347" t="s">
        <v>279</v>
      </c>
      <c r="AB3" s="16" t="s">
        <v>280</v>
      </c>
      <c r="AC3" s="12" t="s">
        <v>281</v>
      </c>
      <c r="AD3" s="13" t="s">
        <v>282</v>
      </c>
      <c r="AE3" s="12" t="s">
        <v>283</v>
      </c>
      <c r="AF3" s="13" t="s">
        <v>284</v>
      </c>
      <c r="AG3" s="347" t="s">
        <v>287</v>
      </c>
      <c r="AH3" s="347" t="s">
        <v>288</v>
      </c>
      <c r="AI3" s="343" t="s">
        <v>291</v>
      </c>
      <c r="AJ3" s="157" t="s">
        <v>292</v>
      </c>
      <c r="AK3" s="154" t="s">
        <v>296</v>
      </c>
      <c r="AL3" s="343" t="s">
        <v>297</v>
      </c>
      <c r="AM3" s="154" t="s">
        <v>300</v>
      </c>
      <c r="AN3" s="154"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row>
    <row r="4" spans="2:75" ht="21" customHeight="1">
      <c r="B4" s="84"/>
      <c r="C4" s="334" t="str">
        <f>'Permit Limits'!E5</f>
        <v>TN0067865</v>
      </c>
      <c r="D4" s="334" t="str">
        <f>'Permit Limits'!D10</f>
        <v>External Outfall</v>
      </c>
      <c r="E4" s="335" t="str">
        <f>'Permit Limits'!E10</f>
        <v>001</v>
      </c>
      <c r="F4" s="334">
        <f>'Permit Limits'!H5</f>
        <v>2024</v>
      </c>
      <c r="G4" s="18" t="s">
        <v>335</v>
      </c>
      <c r="H4" s="336">
        <v>1</v>
      </c>
      <c r="I4" s="49"/>
      <c r="J4" s="50"/>
      <c r="K4" s="50"/>
      <c r="L4" s="61"/>
      <c r="M4" s="60"/>
      <c r="N4" s="61"/>
      <c r="O4" s="365" t="str">
        <f aca="true" t="shared" si="0" ref="O4:O33">IF(N4&lt;&gt;0,(8.34*K4*N4),"")</f>
        <v/>
      </c>
      <c r="P4" s="365" t="str">
        <f aca="true" t="shared" si="1" ref="P4:P33">IF(M4&lt;&gt;0,(1-N4/M4)*100,"")</f>
        <v/>
      </c>
      <c r="Q4" s="308"/>
      <c r="R4" s="64"/>
      <c r="S4" s="60"/>
      <c r="T4" s="61"/>
      <c r="U4" s="365" t="str">
        <f aca="true" t="shared" si="2" ref="U4:U33">IF(T4&lt;&gt;0,(8.34*K4*T4),"")</f>
        <v/>
      </c>
      <c r="V4" s="367" t="str">
        <f>IF(S4&lt;&gt;0,(1-T4/S4)*100,"")</f>
        <v/>
      </c>
      <c r="W4" s="610"/>
      <c r="X4" s="64"/>
      <c r="Y4" s="63"/>
      <c r="Z4" s="63"/>
      <c r="AA4" s="51"/>
      <c r="AB4" s="65"/>
      <c r="AC4" s="51"/>
      <c r="AD4" s="64"/>
      <c r="AE4" s="51"/>
      <c r="AF4" s="145"/>
      <c r="AG4" s="61"/>
      <c r="AH4" s="365" t="str">
        <f aca="true" t="shared" si="3" ref="AH4:AH33">IF(AG4&lt;&gt;0,(8.34*K4*AG4),"")</f>
        <v/>
      </c>
      <c r="AI4" s="61"/>
      <c r="AJ4" s="158" t="str">
        <f aca="true" t="shared" si="4" ref="AJ4:AJ33">IF(AI4&lt;&gt;0,(8.34*K4*AI4),"")</f>
        <v/>
      </c>
      <c r="AK4" s="61"/>
      <c r="AL4" s="365" t="str">
        <f aca="true" t="shared" si="5" ref="AL4:AL33">IF(AK4&lt;&gt;0,(8.34*K4*AK4),"")</f>
        <v/>
      </c>
      <c r="AM4" s="61"/>
      <c r="AN4" s="365" t="str">
        <f aca="true" t="shared" si="6" ref="AN4:AN33">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row>
    <row r="5" spans="2:75" ht="21" customHeight="1">
      <c r="B5" s="84"/>
      <c r="C5" s="338" t="str">
        <f>C4</f>
        <v>TN0067865</v>
      </c>
      <c r="D5" s="338" t="str">
        <f>D4</f>
        <v>External Outfall</v>
      </c>
      <c r="E5" s="337" t="str">
        <f>E4</f>
        <v>001</v>
      </c>
      <c r="F5" s="338">
        <f>F4</f>
        <v>2024</v>
      </c>
      <c r="G5" s="338" t="s">
        <v>335</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3"/>
      <c r="AD5" s="109"/>
      <c r="AE5" s="53"/>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row>
    <row r="6" spans="2:75" ht="21" customHeight="1">
      <c r="B6" s="84"/>
      <c r="C6" s="338" t="str">
        <f aca="true" t="shared" si="7" ref="C6:C33">C5</f>
        <v>TN0067865</v>
      </c>
      <c r="D6" s="338" t="str">
        <f aca="true" t="shared" si="8" ref="D6:D33">D5</f>
        <v>External Outfall</v>
      </c>
      <c r="E6" s="337" t="str">
        <f aca="true" t="shared" si="9" ref="E6:E33">E5</f>
        <v>001</v>
      </c>
      <c r="F6" s="338">
        <f aca="true" t="shared" si="10" ref="F6:F33">F5</f>
        <v>2024</v>
      </c>
      <c r="G6" s="338" t="s">
        <v>335</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71"/>
      <c r="X6" s="110"/>
      <c r="Y6" s="110"/>
      <c r="Z6" s="110"/>
      <c r="AA6" s="55"/>
      <c r="AB6" s="67"/>
      <c r="AC6" s="55"/>
      <c r="AD6" s="110"/>
      <c r="AE6" s="55"/>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row>
    <row r="7" spans="2:75" ht="21" customHeight="1">
      <c r="B7" s="84"/>
      <c r="C7" s="338" t="str">
        <f t="shared" si="7"/>
        <v>TN0067865</v>
      </c>
      <c r="D7" s="338" t="str">
        <f t="shared" si="8"/>
        <v>External Outfall</v>
      </c>
      <c r="E7" s="337" t="str">
        <f t="shared" si="9"/>
        <v>001</v>
      </c>
      <c r="F7" s="338">
        <f t="shared" si="10"/>
        <v>2024</v>
      </c>
      <c r="G7" s="338" t="s">
        <v>335</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3"/>
      <c r="AD7" s="109"/>
      <c r="AE7" s="53"/>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row>
    <row r="8" spans="2:75" ht="21" customHeight="1">
      <c r="B8" s="84"/>
      <c r="C8" s="338" t="str">
        <f t="shared" si="7"/>
        <v>TN0067865</v>
      </c>
      <c r="D8" s="338" t="str">
        <f t="shared" si="8"/>
        <v>External Outfall</v>
      </c>
      <c r="E8" s="337" t="str">
        <f t="shared" si="9"/>
        <v>001</v>
      </c>
      <c r="F8" s="338">
        <f t="shared" si="10"/>
        <v>2024</v>
      </c>
      <c r="G8" s="338" t="s">
        <v>335</v>
      </c>
      <c r="H8" s="339">
        <v>5</v>
      </c>
      <c r="I8" s="104"/>
      <c r="J8" s="107"/>
      <c r="K8" s="107"/>
      <c r="L8" s="102"/>
      <c r="M8" s="113"/>
      <c r="N8" s="102"/>
      <c r="O8" s="361" t="str">
        <f t="shared" si="0"/>
        <v/>
      </c>
      <c r="P8" s="361" t="str">
        <f t="shared" si="1"/>
        <v/>
      </c>
      <c r="Q8" s="102"/>
      <c r="R8" s="110"/>
      <c r="S8" s="113"/>
      <c r="T8" s="102"/>
      <c r="U8" s="361" t="str">
        <f t="shared" si="2"/>
        <v/>
      </c>
      <c r="V8" s="361" t="str">
        <f t="shared" si="11"/>
        <v/>
      </c>
      <c r="W8" s="71"/>
      <c r="X8" s="110"/>
      <c r="Y8" s="110"/>
      <c r="Z8" s="110"/>
      <c r="AA8" s="55"/>
      <c r="AB8" s="67"/>
      <c r="AC8" s="55"/>
      <c r="AD8" s="110"/>
      <c r="AE8" s="55"/>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row>
    <row r="9" spans="2:75" ht="21" customHeight="1">
      <c r="B9" s="84"/>
      <c r="C9" s="338" t="str">
        <f t="shared" si="7"/>
        <v>TN0067865</v>
      </c>
      <c r="D9" s="338" t="str">
        <f t="shared" si="8"/>
        <v>External Outfall</v>
      </c>
      <c r="E9" s="337" t="str">
        <f t="shared" si="9"/>
        <v>001</v>
      </c>
      <c r="F9" s="338">
        <f t="shared" si="10"/>
        <v>2024</v>
      </c>
      <c r="G9" s="338" t="s">
        <v>335</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3"/>
      <c r="AD9" s="109"/>
      <c r="AE9" s="53"/>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row>
    <row r="10" spans="2:75" ht="21" customHeight="1">
      <c r="B10" s="84"/>
      <c r="C10" s="338" t="str">
        <f t="shared" si="7"/>
        <v>TN0067865</v>
      </c>
      <c r="D10" s="338" t="str">
        <f t="shared" si="8"/>
        <v>External Outfall</v>
      </c>
      <c r="E10" s="337" t="str">
        <f t="shared" si="9"/>
        <v>001</v>
      </c>
      <c r="F10" s="338">
        <f t="shared" si="10"/>
        <v>2024</v>
      </c>
      <c r="G10" s="338" t="s">
        <v>335</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71"/>
      <c r="X10" s="110"/>
      <c r="Y10" s="110"/>
      <c r="Z10" s="110"/>
      <c r="AA10" s="55"/>
      <c r="AB10" s="67"/>
      <c r="AC10" s="55"/>
      <c r="AD10" s="110"/>
      <c r="AE10" s="55"/>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row>
    <row r="11" spans="2:75" ht="21" customHeight="1">
      <c r="B11" s="84"/>
      <c r="C11" s="338" t="str">
        <f t="shared" si="7"/>
        <v>TN0067865</v>
      </c>
      <c r="D11" s="338" t="str">
        <f t="shared" si="8"/>
        <v>External Outfall</v>
      </c>
      <c r="E11" s="337" t="str">
        <f t="shared" si="9"/>
        <v>001</v>
      </c>
      <c r="F11" s="338">
        <f t="shared" si="10"/>
        <v>2024</v>
      </c>
      <c r="G11" s="338" t="s">
        <v>335</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3"/>
      <c r="AD11" s="109"/>
      <c r="AE11" s="53"/>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row>
    <row r="12" spans="2:75" ht="21" customHeight="1">
      <c r="B12" s="84"/>
      <c r="C12" s="338" t="str">
        <f t="shared" si="7"/>
        <v>TN0067865</v>
      </c>
      <c r="D12" s="338" t="str">
        <f t="shared" si="8"/>
        <v>External Outfall</v>
      </c>
      <c r="E12" s="337" t="str">
        <f t="shared" si="9"/>
        <v>001</v>
      </c>
      <c r="F12" s="338">
        <f t="shared" si="10"/>
        <v>2024</v>
      </c>
      <c r="G12" s="338" t="s">
        <v>335</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71"/>
      <c r="X12" s="110"/>
      <c r="Y12" s="110"/>
      <c r="Z12" s="110"/>
      <c r="AA12" s="55"/>
      <c r="AB12" s="67"/>
      <c r="AC12" s="55"/>
      <c r="AD12" s="110"/>
      <c r="AE12" s="55"/>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row>
    <row r="13" spans="2:75" ht="21" customHeight="1">
      <c r="B13" s="84"/>
      <c r="C13" s="338" t="str">
        <f t="shared" si="7"/>
        <v>TN0067865</v>
      </c>
      <c r="D13" s="338" t="str">
        <f t="shared" si="8"/>
        <v>External Outfall</v>
      </c>
      <c r="E13" s="337" t="str">
        <f t="shared" si="9"/>
        <v>001</v>
      </c>
      <c r="F13" s="338">
        <f t="shared" si="10"/>
        <v>2024</v>
      </c>
      <c r="G13" s="338" t="s">
        <v>335</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3"/>
      <c r="AD13" s="109"/>
      <c r="AE13" s="53"/>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row>
    <row r="14" spans="2:75" ht="21" customHeight="1">
      <c r="B14" s="84"/>
      <c r="C14" s="338" t="str">
        <f t="shared" si="7"/>
        <v>TN0067865</v>
      </c>
      <c r="D14" s="338" t="str">
        <f t="shared" si="8"/>
        <v>External Outfall</v>
      </c>
      <c r="E14" s="337" t="str">
        <f t="shared" si="9"/>
        <v>001</v>
      </c>
      <c r="F14" s="338">
        <f t="shared" si="10"/>
        <v>2024</v>
      </c>
      <c r="G14" s="338" t="s">
        <v>335</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71"/>
      <c r="X14" s="110"/>
      <c r="Y14" s="110"/>
      <c r="Z14" s="110"/>
      <c r="AA14" s="55"/>
      <c r="AB14" s="67"/>
      <c r="AC14" s="55"/>
      <c r="AD14" s="110"/>
      <c r="AE14" s="55"/>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row>
    <row r="15" spans="2:75" ht="21" customHeight="1">
      <c r="B15" s="84"/>
      <c r="C15" s="338" t="str">
        <f t="shared" si="7"/>
        <v>TN0067865</v>
      </c>
      <c r="D15" s="338" t="str">
        <f t="shared" si="8"/>
        <v>External Outfall</v>
      </c>
      <c r="E15" s="337" t="str">
        <f t="shared" si="9"/>
        <v>001</v>
      </c>
      <c r="F15" s="338">
        <f t="shared" si="10"/>
        <v>2024</v>
      </c>
      <c r="G15" s="338" t="s">
        <v>335</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3"/>
      <c r="AD15" s="109"/>
      <c r="AE15" s="53"/>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row>
    <row r="16" spans="2:75" ht="21" customHeight="1">
      <c r="B16" s="84"/>
      <c r="C16" s="338" t="str">
        <f t="shared" si="7"/>
        <v>TN0067865</v>
      </c>
      <c r="D16" s="338" t="str">
        <f t="shared" si="8"/>
        <v>External Outfall</v>
      </c>
      <c r="E16" s="337" t="str">
        <f t="shared" si="9"/>
        <v>001</v>
      </c>
      <c r="F16" s="338">
        <f t="shared" si="10"/>
        <v>2024</v>
      </c>
      <c r="G16" s="338" t="s">
        <v>335</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71"/>
      <c r="X16" s="110"/>
      <c r="Y16" s="72"/>
      <c r="Z16" s="72"/>
      <c r="AA16" s="73"/>
      <c r="AB16" s="31"/>
      <c r="AC16" s="73"/>
      <c r="AD16" s="72"/>
      <c r="AE16" s="73"/>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row>
    <row r="17" spans="2:40" ht="21" customHeight="1">
      <c r="B17" s="84"/>
      <c r="C17" s="338" t="str">
        <f t="shared" si="7"/>
        <v>TN0067865</v>
      </c>
      <c r="D17" s="338" t="str">
        <f t="shared" si="8"/>
        <v>External Outfall</v>
      </c>
      <c r="E17" s="337" t="str">
        <f t="shared" si="9"/>
        <v>001</v>
      </c>
      <c r="F17" s="338">
        <f t="shared" si="10"/>
        <v>2024</v>
      </c>
      <c r="G17" s="338" t="s">
        <v>335</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3"/>
      <c r="AD17" s="109"/>
      <c r="AE17" s="53"/>
      <c r="AF17" s="146"/>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0"/>
        <v>2024</v>
      </c>
      <c r="G18" s="338" t="s">
        <v>335</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71"/>
      <c r="X18" s="110"/>
      <c r="Y18" s="110"/>
      <c r="Z18" s="110"/>
      <c r="AA18" s="55"/>
      <c r="AB18" s="67"/>
      <c r="AC18" s="55"/>
      <c r="AD18" s="110"/>
      <c r="AE18" s="55"/>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0"/>
        <v>2024</v>
      </c>
      <c r="G19" s="338" t="s">
        <v>335</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3"/>
      <c r="AD19" s="109"/>
      <c r="AE19" s="53"/>
      <c r="AF19" s="146"/>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0"/>
        <v>2024</v>
      </c>
      <c r="G20" s="338" t="s">
        <v>335</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71"/>
      <c r="X20" s="110"/>
      <c r="Y20" s="110"/>
      <c r="Z20" s="110"/>
      <c r="AA20" s="55"/>
      <c r="AB20" s="67"/>
      <c r="AC20" s="55"/>
      <c r="AD20" s="110"/>
      <c r="AE20" s="55"/>
      <c r="AF20" s="147"/>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0"/>
        <v>2024</v>
      </c>
      <c r="G21" s="338" t="s">
        <v>335</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3"/>
      <c r="AD21" s="109"/>
      <c r="AE21" s="53"/>
      <c r="AF21" s="146"/>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0"/>
        <v>2024</v>
      </c>
      <c r="G22" s="338" t="s">
        <v>335</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71"/>
      <c r="X22" s="110"/>
      <c r="Y22" s="110"/>
      <c r="Z22" s="110"/>
      <c r="AA22" s="55"/>
      <c r="AB22" s="67"/>
      <c r="AC22" s="55"/>
      <c r="AD22" s="110"/>
      <c r="AE22" s="55"/>
      <c r="AF22" s="147"/>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0"/>
        <v>2024</v>
      </c>
      <c r="G23" s="338" t="s">
        <v>335</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3"/>
      <c r="AD23" s="109"/>
      <c r="AE23" s="53"/>
      <c r="AF23" s="146"/>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0"/>
        <v>2024</v>
      </c>
      <c r="G24" s="338" t="s">
        <v>335</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71"/>
      <c r="X24" s="110"/>
      <c r="Y24" s="110"/>
      <c r="Z24" s="110"/>
      <c r="AA24" s="55"/>
      <c r="AB24" s="67"/>
      <c r="AC24" s="55"/>
      <c r="AD24" s="110"/>
      <c r="AE24" s="55"/>
      <c r="AF24" s="147"/>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0"/>
        <v>2024</v>
      </c>
      <c r="G25" s="338" t="s">
        <v>335</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3"/>
      <c r="AD25" s="109"/>
      <c r="AE25" s="53"/>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0"/>
        <v>2024</v>
      </c>
      <c r="G26" s="338" t="s">
        <v>335</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71"/>
      <c r="X26" s="110"/>
      <c r="Y26" s="110"/>
      <c r="Z26" s="110"/>
      <c r="AA26" s="55"/>
      <c r="AB26" s="67"/>
      <c r="AC26" s="55"/>
      <c r="AD26" s="110"/>
      <c r="AE26" s="55"/>
      <c r="AF26" s="147"/>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0"/>
        <v>2024</v>
      </c>
      <c r="G27" s="338" t="s">
        <v>335</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3"/>
      <c r="AD27" s="109"/>
      <c r="AE27" s="53"/>
      <c r="AF27" s="146"/>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0"/>
        <v>2024</v>
      </c>
      <c r="G28" s="338" t="s">
        <v>335</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71"/>
      <c r="X28" s="110"/>
      <c r="Y28" s="110"/>
      <c r="Z28" s="110"/>
      <c r="AA28" s="55"/>
      <c r="AB28" s="67"/>
      <c r="AC28" s="55"/>
      <c r="AD28" s="110"/>
      <c r="AE28" s="55"/>
      <c r="AF28" s="147"/>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0"/>
        <v>2024</v>
      </c>
      <c r="G29" s="338" t="s">
        <v>335</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3"/>
      <c r="AD29" s="109"/>
      <c r="AE29" s="53"/>
      <c r="AF29" s="146"/>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0"/>
        <v>2024</v>
      </c>
      <c r="G30" s="338" t="s">
        <v>335</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71"/>
      <c r="X30" s="110"/>
      <c r="Y30" s="110"/>
      <c r="Z30" s="110"/>
      <c r="AA30" s="55"/>
      <c r="AB30" s="67"/>
      <c r="AC30" s="55"/>
      <c r="AD30" s="110"/>
      <c r="AE30" s="55"/>
      <c r="AF30" s="147"/>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0"/>
        <v>2024</v>
      </c>
      <c r="G31" s="338" t="s">
        <v>335</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3"/>
      <c r="AD31" s="109"/>
      <c r="AE31" s="53"/>
      <c r="AF31" s="146"/>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7" t="str">
        <f t="shared" si="9"/>
        <v>001</v>
      </c>
      <c r="F32" s="338">
        <f t="shared" si="10"/>
        <v>2024</v>
      </c>
      <c r="G32" s="338" t="s">
        <v>335</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71"/>
      <c r="X32" s="110"/>
      <c r="Y32" s="110"/>
      <c r="Z32" s="110"/>
      <c r="AA32" s="55"/>
      <c r="AB32" s="67"/>
      <c r="AC32" s="55"/>
      <c r="AD32" s="110"/>
      <c r="AE32" s="55"/>
      <c r="AF32" s="147"/>
      <c r="AG32" s="102"/>
      <c r="AH32" s="361" t="str">
        <f t="shared" si="3"/>
        <v/>
      </c>
      <c r="AI32" s="102"/>
      <c r="AJ32" s="158" t="str">
        <f t="shared" si="4"/>
        <v/>
      </c>
      <c r="AK32" s="102"/>
      <c r="AL32" s="361" t="str">
        <f t="shared" si="5"/>
        <v/>
      </c>
      <c r="AM32" s="102"/>
      <c r="AN32" s="361" t="str">
        <f t="shared" si="6"/>
        <v/>
      </c>
    </row>
    <row r="33" spans="2:75" ht="21" customHeight="1" thickBot="1">
      <c r="B33" s="84"/>
      <c r="C33" s="341" t="str">
        <f t="shared" si="7"/>
        <v>TN0067865</v>
      </c>
      <c r="D33" s="341" t="str">
        <f t="shared" si="8"/>
        <v>External Outfall</v>
      </c>
      <c r="E33" s="340" t="str">
        <f t="shared" si="9"/>
        <v>001</v>
      </c>
      <c r="F33" s="341">
        <f t="shared" si="10"/>
        <v>2024</v>
      </c>
      <c r="G33" s="341" t="s">
        <v>335</v>
      </c>
      <c r="H33" s="342">
        <v>30</v>
      </c>
      <c r="I33" s="327"/>
      <c r="J33" s="328"/>
      <c r="K33" s="328"/>
      <c r="L33" s="233"/>
      <c r="M33" s="232"/>
      <c r="N33" s="233"/>
      <c r="O33" s="366" t="str">
        <f t="shared" si="0"/>
        <v/>
      </c>
      <c r="P33" s="366" t="str">
        <f t="shared" si="1"/>
        <v/>
      </c>
      <c r="Q33" s="101"/>
      <c r="R33" s="109"/>
      <c r="S33" s="232"/>
      <c r="T33" s="233"/>
      <c r="U33" s="366" t="str">
        <f t="shared" si="2"/>
        <v/>
      </c>
      <c r="V33" s="361" t="str">
        <f t="shared" si="11"/>
        <v/>
      </c>
      <c r="W33" s="233"/>
      <c r="X33" s="109"/>
      <c r="Y33" s="329"/>
      <c r="Z33" s="329"/>
      <c r="AA33" s="330"/>
      <c r="AB33" s="331"/>
      <c r="AC33" s="330"/>
      <c r="AD33" s="329"/>
      <c r="AE33" s="330"/>
      <c r="AF33" s="332"/>
      <c r="AG33" s="233"/>
      <c r="AH33" s="366" t="str">
        <f t="shared" si="3"/>
        <v/>
      </c>
      <c r="AI33" s="233"/>
      <c r="AJ33" s="322" t="str">
        <f t="shared" si="4"/>
        <v/>
      </c>
      <c r="AK33" s="233"/>
      <c r="AL33" s="366" t="str">
        <f t="shared" si="5"/>
        <v/>
      </c>
      <c r="AM33" s="233"/>
      <c r="AN33" s="366"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row>
    <row r="34" spans="2:75" s="5" customFormat="1" ht="21" customHeight="1">
      <c r="B34" s="349"/>
      <c r="C34" s="676" t="s">
        <v>311</v>
      </c>
      <c r="D34" s="677"/>
      <c r="E34" s="677"/>
      <c r="F34" s="19"/>
      <c r="G34" s="20"/>
      <c r="H34" s="115" t="s">
        <v>312</v>
      </c>
      <c r="I34" s="116">
        <f>SUM(I4:I33)</f>
        <v>0</v>
      </c>
      <c r="J34" s="117">
        <f>SUM(J4:J33)</f>
        <v>0</v>
      </c>
      <c r="K34" s="117">
        <f>SUM(K4:K33)</f>
        <v>0</v>
      </c>
      <c r="L34" s="118">
        <f>SUM(L4:L33)</f>
        <v>0</v>
      </c>
      <c r="M34" s="123"/>
      <c r="N34" s="124"/>
      <c r="O34" s="118">
        <f>SUM(O4:O33)</f>
        <v>0</v>
      </c>
      <c r="P34" s="124"/>
      <c r="Q34" s="124"/>
      <c r="R34" s="277"/>
      <c r="S34" s="121"/>
      <c r="T34" s="119"/>
      <c r="U34" s="118">
        <f>SUM(U4:U33)</f>
        <v>0</v>
      </c>
      <c r="V34" s="540"/>
      <c r="W34" s="630"/>
      <c r="X34" s="631"/>
      <c r="Y34" s="120"/>
      <c r="Z34" s="120"/>
      <c r="AA34" s="125"/>
      <c r="AB34" s="126"/>
      <c r="AC34" s="127"/>
      <c r="AD34" s="126"/>
      <c r="AE34" s="127"/>
      <c r="AF34" s="128"/>
      <c r="AG34" s="119"/>
      <c r="AH34" s="118">
        <f>SUM(AH4:AH33)</f>
        <v>0</v>
      </c>
      <c r="AI34" s="119"/>
      <c r="AJ34" s="118">
        <f>SUM(AJ4:AJ33)</f>
        <v>0</v>
      </c>
      <c r="AK34" s="119"/>
      <c r="AL34" s="118">
        <f>SUM(AL4:AL33)</f>
        <v>0</v>
      </c>
      <c r="AM34" s="119"/>
      <c r="AN34" s="118">
        <f>SUM(AN4:AN33)</f>
        <v>0</v>
      </c>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row>
    <row r="35" spans="2:75" s="5" customFormat="1" ht="21" customHeight="1">
      <c r="B35" s="349"/>
      <c r="C35" s="678"/>
      <c r="D35" s="678"/>
      <c r="E35" s="678"/>
      <c r="F35" s="21"/>
      <c r="G35" s="22"/>
      <c r="H35" s="129" t="s">
        <v>313</v>
      </c>
      <c r="I35" s="130"/>
      <c r="J35" s="131" t="e">
        <f>AVERAGE(J4:J33)</f>
        <v>#DIV/0!</v>
      </c>
      <c r="K35" s="131" t="e">
        <f>AVERAGE(K4:K33)</f>
        <v>#DIV/0!</v>
      </c>
      <c r="L35" s="132"/>
      <c r="M35" s="133" t="e">
        <f>AVERAGE(M4:M33)</f>
        <v>#DIV/0!</v>
      </c>
      <c r="N35" s="362" t="e">
        <f>AVERAGE(N4:N33)</f>
        <v>#DIV/0!</v>
      </c>
      <c r="O35" s="362" t="e">
        <f>AVERAGE(O4:O33)</f>
        <v>#DIV/0!</v>
      </c>
      <c r="P35" s="362" t="e">
        <f>(1-N35/M35)*100</f>
        <v>#DIV/0!</v>
      </c>
      <c r="Q35" s="96"/>
      <c r="R35" s="155"/>
      <c r="S35" s="133" t="e">
        <f>AVERAGE(S4:S33)</f>
        <v>#DIV/0!</v>
      </c>
      <c r="T35" s="362" t="e">
        <f>AVERAGE(T4:T33)</f>
        <v>#DIV/0!</v>
      </c>
      <c r="U35" s="362" t="e">
        <f>AVERAGE(U4:U33)</f>
        <v>#DIV/0!</v>
      </c>
      <c r="V35" s="362" t="e">
        <f>(1-T35/S35)*100</f>
        <v>#DIV/0!</v>
      </c>
      <c r="W35" s="96"/>
      <c r="X35" s="155"/>
      <c r="Y35" s="363" t="e">
        <f>AVERAGE(Y4:Y33)</f>
        <v>#DIV/0!</v>
      </c>
      <c r="Z35" s="135"/>
      <c r="AA35" s="132"/>
      <c r="AB35" s="363" t="e">
        <f>AVERAGE(AB4:AB33)</f>
        <v>#DIV/0!</v>
      </c>
      <c r="AC35" s="134"/>
      <c r="AD35" s="363" t="e">
        <f>GEOMEAN(AD4:AD33)</f>
        <v>#NUM!</v>
      </c>
      <c r="AE35" s="134"/>
      <c r="AF35" s="136" t="e">
        <f>AVERAGE(AF4:AF33)</f>
        <v>#DIV/0!</v>
      </c>
      <c r="AG35" s="362" t="e">
        <f>AVERAGE(AG4:AG33)</f>
        <v>#DIV/0!</v>
      </c>
      <c r="AH35" s="362" t="e">
        <f>AVERAGE(AH4:AH33)</f>
        <v>#DIV/0!</v>
      </c>
      <c r="AI35" s="362" t="e">
        <f>AVERAGE(AI4:AI33)</f>
        <v>#DIV/0!</v>
      </c>
      <c r="AJ35" s="362" t="e">
        <f>AVERAGE(AJ4:AJ33)</f>
        <v>#DIV/0!</v>
      </c>
      <c r="AK35" s="362" t="e">
        <f aca="true" t="shared" si="12" ref="AK35:AN35">AVERAGE(AK4:AK33)</f>
        <v>#DIV/0!</v>
      </c>
      <c r="AL35" s="362" t="e">
        <f t="shared" si="12"/>
        <v>#DIV/0!</v>
      </c>
      <c r="AM35" s="362" t="e">
        <f t="shared" si="12"/>
        <v>#DIV/0!</v>
      </c>
      <c r="AN35" s="362" t="e">
        <f t="shared" si="12"/>
        <v>#DIV/0!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row>
    <row r="36" spans="2:75" s="5" customFormat="1" ht="21" customHeight="1">
      <c r="B36" s="349"/>
      <c r="C36" s="678"/>
      <c r="D36" s="678"/>
      <c r="E36" s="678"/>
      <c r="F36" s="21"/>
      <c r="G36" s="22"/>
      <c r="H36" s="129" t="s">
        <v>314</v>
      </c>
      <c r="I36" s="137">
        <f>MAX(I4:I33)</f>
        <v>0</v>
      </c>
      <c r="J36" s="131">
        <f>MAX(J4:J33)</f>
        <v>0</v>
      </c>
      <c r="K36" s="131">
        <f aca="true" t="shared" si="13" ref="K36:Z36">MAX(K4:K33)</f>
        <v>0</v>
      </c>
      <c r="L36" s="362">
        <f t="shared" si="13"/>
        <v>0</v>
      </c>
      <c r="M36" s="133">
        <f t="shared" si="13"/>
        <v>0</v>
      </c>
      <c r="N36" s="362">
        <f t="shared" si="13"/>
        <v>0</v>
      </c>
      <c r="O36" s="362">
        <f t="shared" si="13"/>
        <v>0</v>
      </c>
      <c r="P36" s="362">
        <f t="shared" si="13"/>
        <v>0</v>
      </c>
      <c r="Q36" s="362">
        <f>MAX(Q3:Q33)</f>
        <v>0</v>
      </c>
      <c r="R36" s="363">
        <f>MAX(R3:R33)</f>
        <v>0</v>
      </c>
      <c r="S36" s="133">
        <f t="shared" si="13"/>
        <v>0</v>
      </c>
      <c r="T36" s="362">
        <f t="shared" si="13"/>
        <v>0</v>
      </c>
      <c r="U36" s="362">
        <f t="shared" si="13"/>
        <v>0</v>
      </c>
      <c r="V36" s="362">
        <f t="shared" si="13"/>
        <v>0</v>
      </c>
      <c r="W36" s="362">
        <f t="shared" si="13"/>
        <v>0</v>
      </c>
      <c r="X36" s="363">
        <f t="shared" si="13"/>
        <v>0</v>
      </c>
      <c r="Y36" s="363">
        <f t="shared" si="13"/>
        <v>0</v>
      </c>
      <c r="Z36" s="363">
        <f t="shared" si="13"/>
        <v>0</v>
      </c>
      <c r="AA36" s="132"/>
      <c r="AB36" s="363">
        <f>MAX(AB4:AB33)</f>
        <v>0</v>
      </c>
      <c r="AC36" s="134"/>
      <c r="AD36" s="363">
        <f>MAX(AD4:AD33)</f>
        <v>0</v>
      </c>
      <c r="AE36" s="134"/>
      <c r="AF36" s="136">
        <f aca="true" t="shared" si="14" ref="AF36:AN36">MAX(AF4:AF33)</f>
        <v>0</v>
      </c>
      <c r="AG36" s="362">
        <f t="shared" si="14"/>
        <v>0</v>
      </c>
      <c r="AH36" s="362">
        <f t="shared" si="14"/>
        <v>0</v>
      </c>
      <c r="AI36" s="362">
        <f t="shared" si="14"/>
        <v>0</v>
      </c>
      <c r="AJ36" s="362">
        <f t="shared" si="14"/>
        <v>0</v>
      </c>
      <c r="AK36" s="362">
        <f t="shared" si="14"/>
        <v>0</v>
      </c>
      <c r="AL36" s="362">
        <f t="shared" si="14"/>
        <v>0</v>
      </c>
      <c r="AM36" s="362">
        <f t="shared" si="14"/>
        <v>0</v>
      </c>
      <c r="AN36" s="362">
        <f t="shared" si="14"/>
        <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row>
    <row r="37" spans="2:75" s="5" customFormat="1" ht="21" customHeight="1" thickBot="1">
      <c r="B37" s="349"/>
      <c r="C37" s="678"/>
      <c r="D37" s="678"/>
      <c r="E37" s="678"/>
      <c r="F37" s="21"/>
      <c r="G37" s="22"/>
      <c r="H37" s="138" t="s">
        <v>315</v>
      </c>
      <c r="I37" s="130"/>
      <c r="J37" s="131">
        <f>MIN(J4:J33)</f>
        <v>0</v>
      </c>
      <c r="K37" s="131">
        <f>MIN(K4:K33)</f>
        <v>0</v>
      </c>
      <c r="L37" s="139"/>
      <c r="M37" s="133">
        <f aca="true" t="shared" si="15" ref="M37:Z37">MIN(M4:M33)</f>
        <v>0</v>
      </c>
      <c r="N37" s="362">
        <f t="shared" si="15"/>
        <v>0</v>
      </c>
      <c r="O37" s="362">
        <f t="shared" si="15"/>
        <v>0</v>
      </c>
      <c r="P37" s="541">
        <f t="shared" si="15"/>
        <v>0</v>
      </c>
      <c r="Q37" s="96"/>
      <c r="R37" s="155"/>
      <c r="S37" s="133">
        <f t="shared" si="15"/>
        <v>0</v>
      </c>
      <c r="T37" s="362">
        <f t="shared" si="15"/>
        <v>0</v>
      </c>
      <c r="U37" s="362">
        <f t="shared" si="15"/>
        <v>0</v>
      </c>
      <c r="V37" s="542">
        <f t="shared" si="15"/>
        <v>0</v>
      </c>
      <c r="W37" s="96"/>
      <c r="X37" s="155"/>
      <c r="Y37" s="363">
        <f t="shared" si="15"/>
        <v>0</v>
      </c>
      <c r="Z37" s="363">
        <f t="shared" si="15"/>
        <v>0</v>
      </c>
      <c r="AA37" s="132"/>
      <c r="AB37" s="363">
        <f>MIN(AB4:AB33)</f>
        <v>0</v>
      </c>
      <c r="AC37" s="134"/>
      <c r="AD37" s="141">
        <f>MIN(AD5:AD34)</f>
        <v>0</v>
      </c>
      <c r="AE37" s="134"/>
      <c r="AF37" s="142">
        <f>MIN(AF5:AF34)</f>
        <v>0</v>
      </c>
      <c r="AG37" s="362">
        <f aca="true" t="shared" si="16" ref="AG37:AN37">MIN(AG4:AG33)</f>
        <v>0</v>
      </c>
      <c r="AH37" s="362">
        <f t="shared" si="16"/>
        <v>0</v>
      </c>
      <c r="AI37" s="362">
        <f t="shared" si="16"/>
        <v>0</v>
      </c>
      <c r="AJ37" s="362">
        <f t="shared" si="16"/>
        <v>0</v>
      </c>
      <c r="AK37" s="140">
        <f t="shared" si="16"/>
        <v>0</v>
      </c>
      <c r="AL37" s="140">
        <f t="shared" si="16"/>
        <v>0</v>
      </c>
      <c r="AM37" s="362">
        <f t="shared" si="16"/>
        <v>0</v>
      </c>
      <c r="AN37" s="362">
        <f t="shared" si="16"/>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row>
    <row r="38" spans="2:75" s="5" customFormat="1" ht="21" customHeight="1">
      <c r="B38" s="349"/>
      <c r="C38" s="678"/>
      <c r="D38" s="678"/>
      <c r="E38" s="678"/>
      <c r="F38" s="679" t="s">
        <v>316</v>
      </c>
      <c r="G38" s="680"/>
      <c r="H38" s="681"/>
      <c r="I38" s="320"/>
      <c r="J38" s="88"/>
      <c r="K38" s="89"/>
      <c r="L38" s="90"/>
      <c r="M38" s="91"/>
      <c r="N38" s="33">
        <f>'Permit Limits'!X11</f>
        <v>65</v>
      </c>
      <c r="O38" s="33">
        <f>'Permit Limits'!Y11</f>
        <v>54</v>
      </c>
      <c r="P38" s="324"/>
      <c r="Q38" s="323"/>
      <c r="R38" s="321"/>
      <c r="S38" s="91"/>
      <c r="T38" s="33">
        <f>'Permit Limits'!AJ11</f>
        <v>120</v>
      </c>
      <c r="U38" s="33">
        <f>'Permit Limits'!AK11</f>
        <v>100</v>
      </c>
      <c r="V38" s="324"/>
      <c r="W38" s="323"/>
      <c r="X38" s="321"/>
      <c r="Y38" s="354"/>
      <c r="Z38" s="33">
        <f>'Permit Limits'!AR11</f>
        <v>9</v>
      </c>
      <c r="AA38" s="35"/>
      <c r="AB38" s="33">
        <f>'Permit Limits'!AU11</f>
        <v>1</v>
      </c>
      <c r="AC38" s="91"/>
      <c r="AD38" s="34">
        <f>'Permit Limits'!AW11</f>
        <v>487</v>
      </c>
      <c r="AE38" s="91"/>
      <c r="AF38" s="304">
        <f>'Permit Limits'!AY11</f>
        <v>2</v>
      </c>
      <c r="AG38" s="33">
        <f>'Permit Limits'!BB11</f>
        <v>0</v>
      </c>
      <c r="AH38" s="33">
        <f>'Permit Limits'!BC11</f>
        <v>0</v>
      </c>
      <c r="AI38" s="151"/>
      <c r="AJ38" s="33">
        <f>'Permit Limits'!BH11</f>
        <v>0</v>
      </c>
      <c r="AK38" s="33">
        <f>'Permit Limits'!BL11</f>
        <v>9999</v>
      </c>
      <c r="AL38" s="33">
        <f>'Permit Limits'!BM11</f>
        <v>9999</v>
      </c>
      <c r="AM38" s="33">
        <f>'Permit Limits'!BQ11</f>
        <v>9999</v>
      </c>
      <c r="AN38" s="33">
        <f>'Permit Limits'!BR11</f>
        <v>9999</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row>
    <row r="39" spans="2:75" s="5" customFormat="1" ht="21" customHeight="1" thickBot="1">
      <c r="B39" s="349"/>
      <c r="C39" s="678"/>
      <c r="D39" s="678"/>
      <c r="E39" s="678"/>
      <c r="F39" s="682" t="s">
        <v>317</v>
      </c>
      <c r="G39" s="683"/>
      <c r="H39" s="684"/>
      <c r="I39" s="325"/>
      <c r="J39" s="93"/>
      <c r="K39" s="94"/>
      <c r="L39" s="95"/>
      <c r="M39" s="97"/>
      <c r="N39" s="37"/>
      <c r="O39" s="37"/>
      <c r="P39" s="356">
        <f>'Permit Limits'!Z12</f>
        <v>65</v>
      </c>
      <c r="Q39" s="96"/>
      <c r="R39" s="155"/>
      <c r="S39" s="97"/>
      <c r="T39" s="37"/>
      <c r="U39" s="37"/>
      <c r="V39" s="356">
        <f>'Permit Limits'!AL12</f>
        <v>0</v>
      </c>
      <c r="W39" s="96"/>
      <c r="X39" s="155"/>
      <c r="Y39" s="36">
        <f>'Permit Limits'!AP12</f>
        <v>1</v>
      </c>
      <c r="Z39" s="36">
        <f>'Permit Limits'!AR12</f>
        <v>6</v>
      </c>
      <c r="AA39" s="37"/>
      <c r="AB39" s="159"/>
      <c r="AC39" s="97"/>
      <c r="AD39" s="159"/>
      <c r="AE39" s="97"/>
      <c r="AF39" s="160"/>
      <c r="AG39" s="37"/>
      <c r="AH39" s="37"/>
      <c r="AI39" s="152"/>
      <c r="AJ39" s="37"/>
      <c r="AK39" s="37"/>
      <c r="AL39" s="37"/>
      <c r="AM39" s="37"/>
      <c r="AN39" s="37"/>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row>
    <row r="40" spans="2:75" s="5" customFormat="1" ht="21" customHeight="1" thickBot="1">
      <c r="B40" s="349"/>
      <c r="C40" s="678"/>
      <c r="D40" s="678"/>
      <c r="E40" s="678"/>
      <c r="F40" s="685" t="s">
        <v>318</v>
      </c>
      <c r="G40" s="686"/>
      <c r="H40" s="687"/>
      <c r="I40" s="326"/>
      <c r="J40" s="38"/>
      <c r="K40" s="38"/>
      <c r="L40" s="87"/>
      <c r="M40" s="99"/>
      <c r="N40" s="364">
        <f>'Permit Limits'!X13</f>
        <v>45</v>
      </c>
      <c r="O40" s="364">
        <f>'Permit Limits'!Y13</f>
        <v>38</v>
      </c>
      <c r="P40" s="364">
        <f>'Permit Limits'!Z13</f>
        <v>0</v>
      </c>
      <c r="Q40" s="364">
        <f>'Permit Limits'!AA13</f>
        <v>50</v>
      </c>
      <c r="R40" s="279">
        <f>'Permit Limits'!AB13</f>
        <v>42</v>
      </c>
      <c r="S40" s="99"/>
      <c r="T40" s="364">
        <f>'Permit Limits'!AJ13</f>
        <v>100</v>
      </c>
      <c r="U40" s="364">
        <f>'Permit Limits'!AK13</f>
        <v>83</v>
      </c>
      <c r="V40" s="364">
        <f>'Permit Limits'!AL13</f>
        <v>0</v>
      </c>
      <c r="W40" s="364">
        <f>'Permit Limits'!AM13</f>
        <v>110</v>
      </c>
      <c r="X40" s="279">
        <f>'Permit Limits'!AN13</f>
        <v>92</v>
      </c>
      <c r="Y40" s="360">
        <f>'Permit Limits'!AP13</f>
        <v>0</v>
      </c>
      <c r="Z40" s="75"/>
      <c r="AA40" s="87"/>
      <c r="AB40" s="75"/>
      <c r="AC40" s="99"/>
      <c r="AD40" s="360">
        <f>'Permit Limits'!AW13</f>
        <v>126</v>
      </c>
      <c r="AE40" s="99"/>
      <c r="AF40" s="304">
        <f>'Permit Limits'!AY13</f>
        <v>0</v>
      </c>
      <c r="AG40" s="364">
        <f>'Permit Limits'!BB13</f>
        <v>0</v>
      </c>
      <c r="AH40" s="364">
        <f>'Permit Limits'!BC13</f>
        <v>0</v>
      </c>
      <c r="AI40" s="153"/>
      <c r="AJ40" s="364">
        <f>'Permit Limits'!BH13</f>
        <v>0</v>
      </c>
      <c r="AK40" s="364">
        <f>'Permit Limits'!BL13</f>
        <v>9999</v>
      </c>
      <c r="AL40" s="364">
        <f>'Permit Limits'!BM13</f>
        <v>9999</v>
      </c>
      <c r="AM40" s="364">
        <f>'Permit Limits'!BQ13</f>
        <v>9999</v>
      </c>
      <c r="AN40" s="364">
        <f>'Permit Limits'!BR13</f>
        <v>9999</v>
      </c>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row>
    <row r="41" spans="2:75" s="5" customFormat="1" ht="21" customHeight="1">
      <c r="B41" s="349"/>
      <c r="C41" s="678"/>
      <c r="D41" s="678"/>
      <c r="E41" s="678"/>
      <c r="F41" s="333"/>
      <c r="G41" s="333" t="s">
        <v>319</v>
      </c>
      <c r="I41" s="349"/>
      <c r="M41" s="349"/>
      <c r="N41" s="349"/>
      <c r="O41" s="349"/>
      <c r="P41" s="349"/>
      <c r="Q41" s="349"/>
      <c r="R41" s="349"/>
      <c r="S41" s="355"/>
      <c r="T41" s="355"/>
      <c r="U41" s="355"/>
      <c r="V41" s="355"/>
      <c r="W41" s="355"/>
      <c r="X41" s="355"/>
      <c r="Y41" s="355"/>
      <c r="Z41" s="355"/>
      <c r="AA41" s="355"/>
      <c r="AB41" s="355"/>
      <c r="AC41" s="355"/>
      <c r="AD41" s="355"/>
      <c r="AE41" s="355"/>
      <c r="AF41" s="355"/>
      <c r="AG41" s="355"/>
      <c r="AH41" s="355"/>
      <c r="AI41" s="23"/>
      <c r="AJ41" s="23"/>
      <c r="AK41" s="23"/>
      <c r="AL41" s="23"/>
      <c r="AM41" s="23"/>
      <c r="AN41" s="23"/>
      <c r="AO41" s="166"/>
      <c r="AP41" s="166"/>
      <c r="AQ41" s="166"/>
      <c r="AR41" s="166"/>
      <c r="AS41" s="166"/>
      <c r="AT41" s="166"/>
      <c r="AU41" s="166"/>
      <c r="AV41" s="166"/>
      <c r="AW41" s="166"/>
      <c r="AX41" s="166"/>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row>
    <row r="42" spans="2:75" s="5" customFormat="1" ht="62.25" customHeight="1">
      <c r="B42" s="349"/>
      <c r="C42" s="678"/>
      <c r="D42" s="678"/>
      <c r="E42" s="678"/>
      <c r="F42" s="24"/>
      <c r="G42" s="24" t="s">
        <v>320</v>
      </c>
      <c r="I42" s="355"/>
      <c r="J42" s="355"/>
      <c r="K42" s="355"/>
      <c r="M42" s="355"/>
      <c r="N42" s="355"/>
      <c r="O42" s="355"/>
      <c r="P42" s="355"/>
      <c r="Q42" s="355"/>
      <c r="R42" s="355"/>
      <c r="S42" s="355"/>
      <c r="T42" s="349"/>
      <c r="U42" s="349"/>
      <c r="V42" s="23"/>
      <c r="W42" s="23"/>
      <c r="X42" s="23"/>
      <c r="Y42" s="23"/>
      <c r="Z42" s="23"/>
      <c r="AA42" s="24"/>
      <c r="AB42" s="23"/>
      <c r="AC42" s="23"/>
      <c r="AD42" s="23"/>
      <c r="AE42" s="23"/>
      <c r="AF42" s="23"/>
      <c r="AG42" s="25"/>
      <c r="AH42" s="25"/>
      <c r="AI42" s="25"/>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row>
    <row r="43" spans="2:75" ht="32.25" customHeight="1">
      <c r="B43" s="349"/>
      <c r="C43" s="674"/>
      <c r="D43" s="674"/>
      <c r="E43" s="674"/>
      <c r="F43" s="80"/>
      <c r="G43" s="80"/>
      <c r="H43" s="81"/>
      <c r="I43" s="672" t="str">
        <f>Jan!I44</f>
        <v>Buffalo WWTP</v>
      </c>
      <c r="J43" s="672"/>
      <c r="K43" s="672"/>
      <c r="L43" s="76"/>
      <c r="M43" s="351"/>
      <c r="N43" s="351"/>
      <c r="O43" s="351"/>
      <c r="P43" s="351"/>
      <c r="Q43" s="351"/>
      <c r="R43" s="351"/>
      <c r="S43" s="350"/>
      <c r="T43" s="350"/>
      <c r="U43" s="350"/>
      <c r="V43" s="350"/>
      <c r="W43" s="350"/>
      <c r="X43" s="350"/>
      <c r="Y43" s="350"/>
      <c r="Z43" s="350"/>
      <c r="AA43" s="350"/>
      <c r="AB43" s="350"/>
      <c r="AC43" s="350"/>
      <c r="AD43" s="350"/>
      <c r="AE43" s="350"/>
      <c r="AF43" s="350"/>
      <c r="AG43" s="350"/>
      <c r="AH43" s="350"/>
      <c r="AI43" s="350"/>
      <c r="AJ43" s="348"/>
      <c r="AK43" s="348"/>
      <c r="AL43" s="348"/>
      <c r="AM43" s="348"/>
      <c r="AN43" s="34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row>
    <row r="44" spans="2:75" ht="23.25" customHeight="1">
      <c r="B44" s="349"/>
      <c r="C44" s="673" t="s">
        <v>321</v>
      </c>
      <c r="D44" s="673"/>
      <c r="E44" s="673"/>
      <c r="F44" s="80"/>
      <c r="G44" s="80"/>
      <c r="H44" s="81"/>
      <c r="I44" s="673" t="s">
        <v>322</v>
      </c>
      <c r="J44" s="673"/>
      <c r="K44" s="673"/>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row>
    <row r="45" spans="2:75" ht="37.5" customHeight="1">
      <c r="B45" s="350"/>
      <c r="C45" s="621"/>
      <c r="D45" s="79"/>
      <c r="E45" s="621"/>
      <c r="F45" s="80"/>
      <c r="G45" s="81"/>
      <c r="H45" s="348"/>
      <c r="I45" s="675" t="str">
        <f>Jan!I46</f>
        <v>Humphreys</v>
      </c>
      <c r="J45" s="675"/>
      <c r="K45" s="675"/>
      <c r="L45" s="59"/>
      <c r="M45" s="26"/>
      <c r="N45" s="26"/>
      <c r="O45" s="26"/>
      <c r="P45" s="26"/>
      <c r="Q45" s="26"/>
      <c r="R45" s="26"/>
      <c r="S45" s="350"/>
      <c r="T45" s="350"/>
      <c r="U45" s="350"/>
      <c r="V45" s="350"/>
      <c r="W45" s="350"/>
      <c r="X45" s="350"/>
      <c r="Y45" s="350"/>
      <c r="Z45" s="350"/>
      <c r="AA45" s="350"/>
      <c r="AB45" s="350"/>
      <c r="AC45" s="350"/>
      <c r="AD45" s="350"/>
      <c r="AE45" s="350"/>
      <c r="AF45" s="350"/>
      <c r="AG45" s="350"/>
      <c r="AH45" s="350"/>
      <c r="AI45" s="348"/>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row>
    <row r="46" spans="2:75" ht="30.75" customHeight="1">
      <c r="B46" s="350"/>
      <c r="C46" s="77" t="s">
        <v>323</v>
      </c>
      <c r="D46" s="77"/>
      <c r="E46" s="77" t="s">
        <v>324</v>
      </c>
      <c r="F46" s="81"/>
      <c r="G46" s="77"/>
      <c r="H46" s="77"/>
      <c r="I46" s="673" t="s">
        <v>325</v>
      </c>
      <c r="J46" s="673"/>
      <c r="K46" s="673"/>
      <c r="L46" s="28"/>
      <c r="M46" s="28"/>
      <c r="N46" s="28"/>
      <c r="O46" s="28"/>
      <c r="P46" s="28"/>
      <c r="Q46" s="28"/>
      <c r="R46" s="2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row>
    <row r="47" spans="2:75" ht="24" customHeight="1">
      <c r="B47" s="348"/>
      <c r="C47" s="348"/>
      <c r="D47" s="348"/>
      <c r="E47" s="348"/>
      <c r="F47" s="348"/>
      <c r="G47" s="348"/>
      <c r="H47" s="28"/>
      <c r="I47" s="28"/>
      <c r="J47" s="28"/>
      <c r="K47" s="28"/>
      <c r="L47" s="28"/>
      <c r="M47" s="29"/>
      <c r="N47" s="29"/>
      <c r="O47" s="29"/>
      <c r="P47" s="29"/>
      <c r="Q47" s="29"/>
      <c r="R47" s="29"/>
      <c r="S47" s="352"/>
      <c r="T47" s="352"/>
      <c r="U47" s="352"/>
      <c r="V47" s="352"/>
      <c r="W47" s="352"/>
      <c r="X47" s="352"/>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row>
    <row r="48" spans="2:75" s="165" customFormat="1" ht="24" customHeight="1">
      <c r="B48" s="368"/>
      <c r="C48" s="168"/>
      <c r="D48" s="368"/>
      <c r="E48" s="368"/>
      <c r="F48" s="368"/>
      <c r="G48" s="368"/>
      <c r="H48" s="169"/>
      <c r="I48" s="169"/>
      <c r="J48" s="169"/>
      <c r="K48" s="169"/>
      <c r="L48" s="169"/>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row>
    <row r="49" spans="3:40" s="165" customFormat="1" ht="15">
      <c r="C49" s="166"/>
      <c r="D49" s="368"/>
      <c r="E49" s="170"/>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368"/>
      <c r="D50" s="166"/>
      <c r="E50" s="166"/>
      <c r="F50" s="16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8" customHeight="1">
      <c r="C52" s="368"/>
      <c r="D52" s="368"/>
      <c r="E52" s="171"/>
      <c r="F52" s="368"/>
      <c r="G52" s="166"/>
      <c r="H52" s="166"/>
      <c r="I52" s="166"/>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5">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48" customHeight="1">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14.4">
      <c r="C56" s="172"/>
      <c r="D56" s="172"/>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5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row>
    <row r="82" spans="3:5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row>
    <row r="83" spans="3:5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row>
    <row r="84" spans="3:5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row>
    <row r="85" spans="3:5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row>
    <row r="86" spans="3:5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row>
    <row r="87" spans="3:5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row>
    <row r="88" spans="3:5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row>
    <row r="89" spans="3:5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row>
    <row r="90" spans="3:5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row>
    <row r="91" spans="3:5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9"/>
      <c r="AI91" s="369"/>
      <c r="AJ91" s="369"/>
      <c r="AK91" s="369"/>
      <c r="AL91" s="369"/>
      <c r="AM91" s="369"/>
      <c r="AN91" s="369"/>
      <c r="AO91" s="369"/>
      <c r="AP91" s="369"/>
      <c r="AQ91" s="369"/>
      <c r="AR91" s="369"/>
      <c r="AS91" s="369"/>
      <c r="AT91" s="369"/>
      <c r="AU91" s="369"/>
      <c r="AV91" s="369"/>
      <c r="AW91" s="369"/>
      <c r="AX91" s="369"/>
    </row>
    <row r="92" spans="3:50" s="165" customFormat="1" ht="24" customHeight="1">
      <c r="C92" s="172"/>
      <c r="D92" s="172"/>
      <c r="E92" s="171"/>
      <c r="F92" s="368"/>
      <c r="G92" s="368"/>
      <c r="H92" s="368"/>
      <c r="I92" s="368"/>
      <c r="J92" s="368"/>
      <c r="K92" s="368"/>
      <c r="L92" s="368"/>
      <c r="M92" s="369"/>
      <c r="N92" s="369"/>
      <c r="O92" s="369"/>
      <c r="P92" s="369"/>
      <c r="Q92" s="369"/>
      <c r="R92" s="369"/>
      <c r="S92" s="369"/>
      <c r="T92" s="369"/>
      <c r="U92" s="369"/>
      <c r="V92" s="369"/>
      <c r="W92" s="369"/>
      <c r="X92" s="369"/>
      <c r="Y92" s="369"/>
      <c r="Z92" s="369"/>
      <c r="AA92" s="369"/>
      <c r="AB92" s="369"/>
      <c r="AC92" s="369"/>
      <c r="AD92" s="369"/>
      <c r="AE92" s="369"/>
      <c r="AF92" s="369"/>
      <c r="AG92" s="369"/>
      <c r="AH92" s="368"/>
      <c r="AI92" s="368"/>
      <c r="AJ92" s="368"/>
      <c r="AK92" s="368"/>
      <c r="AL92" s="368"/>
      <c r="AM92" s="368"/>
      <c r="AN92" s="368"/>
      <c r="AO92" s="368"/>
      <c r="AP92" s="368"/>
      <c r="AQ92" s="368"/>
      <c r="AR92" s="368"/>
      <c r="AS92" s="368"/>
      <c r="AT92" s="368"/>
      <c r="AU92" s="368"/>
      <c r="AV92" s="368"/>
      <c r="AW92" s="368"/>
      <c r="AX92" s="368"/>
    </row>
    <row r="93" spans="3:50" s="167" customFormat="1" ht="24" customHeight="1">
      <c r="C93" s="172"/>
      <c r="D93" s="172"/>
      <c r="E93" s="173"/>
      <c r="F93" s="369"/>
      <c r="G93" s="369"/>
      <c r="H93" s="369"/>
      <c r="I93" s="369"/>
      <c r="J93" s="369"/>
      <c r="K93" s="369"/>
      <c r="L93" s="369"/>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row>
    <row r="94" spans="3:50" s="165" customFormat="1" ht="84" customHeight="1">
      <c r="C94" s="172"/>
      <c r="D94" s="172"/>
      <c r="E94" s="171"/>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row>
    <row r="95" spans="3:50" ht="14.4">
      <c r="C95" s="32"/>
      <c r="D95" s="32"/>
      <c r="E95" s="359"/>
      <c r="F95" s="350"/>
      <c r="G95" s="350"/>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68"/>
      <c r="AP95" s="368"/>
      <c r="AQ95" s="368"/>
      <c r="AR95" s="368"/>
      <c r="AS95" s="368"/>
      <c r="AT95" s="368"/>
      <c r="AU95" s="368"/>
      <c r="AV95" s="368"/>
      <c r="AW95" s="368"/>
      <c r="AX95" s="368"/>
    </row>
    <row r="96" spans="3:50" ht="14.4">
      <c r="C96" s="32"/>
      <c r="D96" s="32"/>
      <c r="E96" s="359"/>
      <c r="F96" s="350"/>
      <c r="G96" s="350"/>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68"/>
      <c r="AP96" s="368"/>
      <c r="AQ96" s="368"/>
      <c r="AR96" s="368"/>
      <c r="AS96" s="368"/>
      <c r="AT96" s="368"/>
      <c r="AU96" s="368"/>
      <c r="AV96" s="368"/>
      <c r="AW96" s="368"/>
      <c r="AX96" s="368"/>
    </row>
    <row r="97" spans="3:40" ht="14.4">
      <c r="C97" s="32"/>
      <c r="D97" s="32"/>
      <c r="E97" s="359"/>
      <c r="F97" s="350"/>
      <c r="G97" s="350"/>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row>
    <row r="98" spans="3:40" ht="14.4">
      <c r="C98" s="32"/>
      <c r="D98" s="32"/>
      <c r="E98" s="359"/>
      <c r="F98" s="350"/>
      <c r="G98" s="350"/>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row>
    <row r="99" spans="3:40" ht="14.4">
      <c r="C99" s="32"/>
      <c r="D99" s="32"/>
      <c r="E99" s="359"/>
      <c r="F99" s="350"/>
      <c r="G99" s="350"/>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row>
    <row r="100" spans="3:40" ht="14.4">
      <c r="C100" s="32"/>
      <c r="D100" s="32"/>
      <c r="E100" s="359"/>
      <c r="F100" s="350"/>
      <c r="G100" s="350"/>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row>
    <row r="101" spans="3:40" ht="14.4">
      <c r="C101" s="32"/>
      <c r="D101" s="32"/>
      <c r="E101" s="359"/>
      <c r="F101" s="350"/>
      <c r="G101" s="350"/>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row>
    <row r="102" spans="3:40" ht="14.4">
      <c r="C102" s="32"/>
      <c r="D102" s="32"/>
      <c r="E102" s="359"/>
      <c r="F102" s="350"/>
      <c r="G102" s="350"/>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row>
    <row r="103" spans="3:40" ht="14.4">
      <c r="C103" s="32"/>
      <c r="D103" s="32"/>
      <c r="E103" s="359"/>
      <c r="F103" s="350"/>
      <c r="G103" s="350"/>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row>
    <row r="104" spans="3:40" ht="14.4">
      <c r="C104" s="32"/>
      <c r="D104" s="32"/>
      <c r="E104" s="359"/>
      <c r="F104" s="350"/>
      <c r="G104" s="350"/>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row>
    <row r="105" spans="3:40" ht="14.4">
      <c r="C105" s="32"/>
      <c r="D105" s="32"/>
      <c r="E105" s="359"/>
      <c r="F105" s="350"/>
      <c r="G105" s="350"/>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row>
    <row r="106" spans="3:40" ht="14.4">
      <c r="C106" s="32"/>
      <c r="D106" s="32"/>
      <c r="E106" s="359"/>
      <c r="F106" s="350"/>
      <c r="G106" s="350"/>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row>
    <row r="107" spans="3:40" ht="14.4">
      <c r="C107" s="32"/>
      <c r="D107" s="32"/>
      <c r="E107" s="359"/>
      <c r="F107" s="350"/>
      <c r="G107" s="350"/>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row>
    <row r="108" spans="3:40" ht="15">
      <c r="C108" s="350"/>
      <c r="D108" s="350"/>
      <c r="E108" s="359"/>
      <c r="F108" s="350"/>
      <c r="G108" s="350"/>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row>
    <row r="109" spans="3:40" ht="15">
      <c r="C109" s="350"/>
      <c r="D109" s="350"/>
      <c r="E109" s="359"/>
      <c r="F109" s="350"/>
      <c r="G109" s="350"/>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row>
    <row r="110" spans="3:40" ht="15">
      <c r="C110" s="350"/>
      <c r="D110" s="350"/>
      <c r="E110" s="359"/>
      <c r="F110" s="350"/>
      <c r="G110" s="350"/>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row>
    <row r="111" spans="3:40" ht="15">
      <c r="C111" s="350"/>
      <c r="D111" s="350"/>
      <c r="E111" s="359"/>
      <c r="F111" s="350"/>
      <c r="G111" s="350"/>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row>
    <row r="112" spans="3:40" ht="15">
      <c r="C112" s="350"/>
      <c r="D112" s="350"/>
      <c r="E112" s="359"/>
      <c r="F112" s="350"/>
      <c r="G112" s="350"/>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row>
    <row r="113" spans="2:40" ht="15">
      <c r="B113" s="348"/>
      <c r="C113" s="350"/>
      <c r="D113" s="350"/>
      <c r="E113" s="359"/>
      <c r="F113" s="350"/>
      <c r="G113" s="350"/>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row>
    <row r="114" spans="2:40" ht="15">
      <c r="B114" s="82"/>
      <c r="C114" s="350"/>
      <c r="D114" s="350"/>
      <c r="E114" s="359"/>
      <c r="F114" s="350"/>
      <c r="G114" s="350"/>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row>
    <row r="115" spans="2:40" ht="15">
      <c r="B115" s="348"/>
      <c r="C115" s="350"/>
      <c r="D115" s="350"/>
      <c r="E115" s="359"/>
      <c r="F115" s="350"/>
      <c r="G115" s="350"/>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row>
    <row r="116" spans="2:40" ht="15">
      <c r="B116" s="348"/>
      <c r="C116" s="350"/>
      <c r="D116" s="350"/>
      <c r="E116" s="359"/>
      <c r="F116" s="350"/>
      <c r="G116" s="350"/>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row>
    <row r="117" spans="2:40" ht="15">
      <c r="B117" s="348"/>
      <c r="C117" s="350"/>
      <c r="D117" s="350"/>
      <c r="E117" s="359"/>
      <c r="F117" s="350"/>
      <c r="G117" s="350"/>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row>
    <row r="118" spans="2:40" ht="15">
      <c r="B118" s="348"/>
      <c r="C118" s="350"/>
      <c r="D118" s="350"/>
      <c r="E118" s="359"/>
      <c r="F118" s="350"/>
      <c r="G118" s="350"/>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row>
    <row r="119" spans="2:40" ht="15">
      <c r="B119" s="348"/>
      <c r="C119" s="350"/>
      <c r="D119" s="350"/>
      <c r="E119" s="359"/>
      <c r="F119" s="350"/>
      <c r="G119" s="350"/>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row>
    <row r="120" spans="2:40" ht="15">
      <c r="B120" s="348"/>
      <c r="C120" s="350"/>
      <c r="D120" s="350"/>
      <c r="E120" s="359"/>
      <c r="F120" s="350"/>
      <c r="G120" s="350"/>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row>
    <row r="121" spans="2:40" ht="15">
      <c r="B121" s="348"/>
      <c r="C121" s="350"/>
      <c r="D121" s="350"/>
      <c r="E121" s="359"/>
      <c r="F121" s="350"/>
      <c r="G121" s="350"/>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row>
    <row r="122" spans="2:40" ht="15">
      <c r="B122" s="348"/>
      <c r="C122" s="350"/>
      <c r="D122" s="350"/>
      <c r="E122" s="359"/>
      <c r="F122" s="350"/>
      <c r="G122" s="350"/>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row>
    <row r="123" spans="2:40" ht="15">
      <c r="B123" s="348"/>
      <c r="C123" s="350"/>
      <c r="D123" s="350"/>
      <c r="E123" s="359"/>
      <c r="F123" s="350"/>
      <c r="G123" s="350"/>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row>
    <row r="124" spans="2:40" ht="15">
      <c r="B124" s="348"/>
      <c r="C124" s="350"/>
      <c r="D124" s="350"/>
      <c r="E124" s="359"/>
      <c r="F124" s="350"/>
      <c r="G124" s="350"/>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row>
    <row r="125" spans="2:40" ht="15">
      <c r="B125" s="348"/>
      <c r="C125" s="350"/>
      <c r="D125" s="350"/>
      <c r="E125" s="359"/>
      <c r="F125" s="350"/>
      <c r="G125" s="350"/>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row>
    <row r="126" spans="2:40" ht="15">
      <c r="B126" s="348"/>
      <c r="C126" s="350"/>
      <c r="D126" s="350"/>
      <c r="E126" s="359"/>
      <c r="F126" s="350"/>
      <c r="G126" s="350"/>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row>
    <row r="127" spans="2:40" ht="15">
      <c r="B127" s="348"/>
      <c r="C127" s="350"/>
      <c r="D127" s="350"/>
      <c r="E127" s="359"/>
      <c r="F127" s="350"/>
      <c r="G127" s="350"/>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row>
    <row r="128" spans="2:40" ht="15">
      <c r="B128" s="348"/>
      <c r="C128" s="350"/>
      <c r="D128" s="350"/>
      <c r="E128" s="359"/>
      <c r="F128" s="350"/>
      <c r="G128" s="350"/>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row>
    <row r="129" spans="3:40" ht="15">
      <c r="C129" s="350"/>
      <c r="D129" s="350"/>
      <c r="E129" s="359"/>
      <c r="F129" s="350"/>
      <c r="G129" s="350"/>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row>
    <row r="130" spans="3:40" ht="15">
      <c r="C130" s="350"/>
      <c r="D130" s="350"/>
      <c r="E130" s="359"/>
      <c r="F130" s="350"/>
      <c r="G130" s="350"/>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row>
    <row r="131" spans="3:40" ht="15">
      <c r="C131" s="350"/>
      <c r="D131" s="350"/>
      <c r="E131" s="359"/>
      <c r="F131" s="350"/>
      <c r="G131" s="350"/>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row>
    <row r="132" spans="3:40" ht="15">
      <c r="C132" s="350"/>
      <c r="D132" s="350"/>
      <c r="E132" s="359"/>
      <c r="F132" s="350"/>
      <c r="G132" s="350"/>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row>
    <row r="133" spans="3:40" ht="15">
      <c r="C133" s="350"/>
      <c r="D133" s="350"/>
      <c r="E133" s="359"/>
      <c r="F133" s="350"/>
      <c r="G133" s="350"/>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row>
    <row r="134" spans="3:40" ht="15">
      <c r="C134" s="350"/>
      <c r="D134" s="350"/>
      <c r="E134" s="359"/>
      <c r="F134" s="350"/>
      <c r="G134" s="350"/>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row>
    <row r="135" spans="3:40" ht="15">
      <c r="C135" s="350"/>
      <c r="D135" s="350"/>
      <c r="E135" s="359"/>
      <c r="F135" s="350"/>
      <c r="G135" s="350"/>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row>
    <row r="136" spans="3:40" ht="15">
      <c r="C136" s="350"/>
      <c r="D136" s="350"/>
      <c r="E136" s="359"/>
      <c r="F136" s="350"/>
      <c r="G136" s="350"/>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row>
    <row r="137" spans="3:40" ht="15">
      <c r="C137" s="350"/>
      <c r="D137" s="350"/>
      <c r="E137" s="359"/>
      <c r="F137" s="350"/>
      <c r="G137" s="350"/>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row>
    <row r="138" spans="3:40" ht="15">
      <c r="C138" s="350"/>
      <c r="D138" s="350"/>
      <c r="E138" s="359"/>
      <c r="F138" s="350"/>
      <c r="G138" s="350"/>
      <c r="H138" s="348"/>
      <c r="I138" s="348"/>
      <c r="J138" s="348"/>
      <c r="K138" s="348"/>
      <c r="L138" s="348"/>
      <c r="M138" s="348"/>
      <c r="N138" s="348"/>
      <c r="O138" s="348"/>
      <c r="P138" s="348"/>
      <c r="Q138" s="348"/>
      <c r="R138" s="348"/>
      <c r="S138" s="348"/>
      <c r="T138" s="348"/>
      <c r="U138" s="348"/>
      <c r="V138" s="348"/>
      <c r="W138" s="348"/>
      <c r="X138" s="348"/>
      <c r="Y138" s="348"/>
      <c r="Z138" s="348"/>
      <c r="AA138" s="348"/>
      <c r="AB138" s="348"/>
      <c r="AC138" s="348"/>
      <c r="AD138" s="348"/>
      <c r="AE138" s="348"/>
      <c r="AF138" s="348"/>
      <c r="AG138" s="348"/>
      <c r="AH138" s="348"/>
      <c r="AI138" s="348"/>
      <c r="AJ138" s="348"/>
      <c r="AK138" s="348"/>
      <c r="AL138" s="348"/>
      <c r="AM138" s="348"/>
      <c r="AN138" s="348"/>
    </row>
    <row r="139" spans="3:40" ht="15">
      <c r="C139" s="350"/>
      <c r="D139" s="350"/>
      <c r="E139" s="359"/>
      <c r="F139" s="350"/>
      <c r="G139" s="350"/>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row>
    <row r="140" spans="3:40" ht="15">
      <c r="C140" s="350"/>
      <c r="D140" s="350"/>
      <c r="E140" s="359"/>
      <c r="F140" s="350"/>
      <c r="G140" s="350"/>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row>
    <row r="141" spans="3:40" ht="15">
      <c r="C141" s="350"/>
      <c r="D141" s="350"/>
      <c r="E141" s="359"/>
      <c r="F141" s="350"/>
      <c r="G141" s="350"/>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row>
    <row r="142" spans="3:40" ht="15">
      <c r="C142" s="350"/>
      <c r="D142" s="350"/>
      <c r="E142" s="359"/>
      <c r="F142" s="350"/>
      <c r="G142" s="350"/>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8"/>
      <c r="AI142" s="348"/>
      <c r="AJ142" s="348"/>
      <c r="AK142" s="348"/>
      <c r="AL142" s="348"/>
      <c r="AM142" s="348"/>
      <c r="AN142" s="348"/>
    </row>
    <row r="143" spans="3:40" ht="15">
      <c r="C143" s="350"/>
      <c r="D143" s="350"/>
      <c r="E143" s="359"/>
      <c r="F143" s="350"/>
      <c r="G143" s="350"/>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row>
    <row r="144" spans="3:40" ht="15">
      <c r="C144" s="350"/>
      <c r="D144" s="350"/>
      <c r="E144" s="359"/>
      <c r="F144" s="350"/>
      <c r="G144" s="350"/>
      <c r="H144" s="348"/>
      <c r="I144" s="348"/>
      <c r="J144" s="348"/>
      <c r="K144" s="348"/>
      <c r="L144" s="348"/>
      <c r="M144" s="348"/>
      <c r="N144" s="348"/>
      <c r="O144" s="348"/>
      <c r="P144" s="348"/>
      <c r="Q144" s="348"/>
      <c r="R144" s="348"/>
      <c r="S144" s="348"/>
      <c r="T144" s="348"/>
      <c r="U144" s="348"/>
      <c r="V144" s="348"/>
      <c r="W144" s="348"/>
      <c r="X144" s="348"/>
      <c r="Y144" s="348"/>
      <c r="Z144" s="348"/>
      <c r="AA144" s="348"/>
      <c r="AB144" s="348"/>
      <c r="AC144" s="348"/>
      <c r="AD144" s="348"/>
      <c r="AE144" s="348"/>
      <c r="AF144" s="348"/>
      <c r="AG144" s="348"/>
      <c r="AH144" s="348"/>
      <c r="AI144" s="348"/>
      <c r="AJ144" s="348"/>
      <c r="AK144" s="348"/>
      <c r="AL144" s="348"/>
      <c r="AM144" s="348"/>
      <c r="AN144" s="348"/>
    </row>
    <row r="145" spans="3:40" ht="15">
      <c r="C145" s="350"/>
      <c r="D145" s="350"/>
      <c r="E145" s="359"/>
      <c r="F145" s="350"/>
      <c r="G145" s="350"/>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348"/>
      <c r="AE145" s="348"/>
      <c r="AF145" s="348"/>
      <c r="AG145" s="348"/>
      <c r="AH145" s="348"/>
      <c r="AI145" s="348"/>
      <c r="AJ145" s="348"/>
      <c r="AK145" s="348"/>
      <c r="AL145" s="348"/>
      <c r="AM145" s="348"/>
      <c r="AN145" s="348"/>
    </row>
    <row r="146" spans="3:40" ht="15">
      <c r="C146" s="350"/>
      <c r="D146" s="350"/>
      <c r="E146" s="359"/>
      <c r="F146" s="350"/>
      <c r="G146" s="350"/>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8"/>
      <c r="AG146" s="348"/>
      <c r="AH146" s="348"/>
      <c r="AI146" s="348"/>
      <c r="AJ146" s="348"/>
      <c r="AK146" s="348"/>
      <c r="AL146" s="348"/>
      <c r="AM146" s="348"/>
      <c r="AN146" s="348"/>
    </row>
    <row r="147" spans="3:40" ht="15">
      <c r="C147" s="350"/>
      <c r="D147" s="350"/>
      <c r="E147" s="359"/>
      <c r="F147" s="350"/>
      <c r="G147" s="350"/>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J147" s="348"/>
      <c r="AK147" s="348"/>
      <c r="AL147" s="348"/>
      <c r="AM147" s="348"/>
      <c r="AN147" s="348"/>
    </row>
    <row r="148" spans="3:40" ht="15">
      <c r="C148" s="350"/>
      <c r="D148" s="350"/>
      <c r="E148" s="359"/>
      <c r="F148" s="350"/>
      <c r="G148" s="350"/>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8"/>
      <c r="AJ148" s="348"/>
      <c r="AK148" s="348"/>
      <c r="AL148" s="348"/>
      <c r="AM148" s="348"/>
      <c r="AN148" s="348"/>
    </row>
    <row r="149" spans="3:40" ht="15">
      <c r="C149" s="350"/>
      <c r="D149" s="350"/>
      <c r="E149" s="359"/>
      <c r="F149" s="350"/>
      <c r="G149" s="350"/>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8"/>
      <c r="AJ149" s="348"/>
      <c r="AK149" s="348"/>
      <c r="AL149" s="348"/>
      <c r="AM149" s="348"/>
      <c r="AN149" s="348"/>
    </row>
    <row r="150" spans="3:40" ht="15">
      <c r="C150" s="350"/>
      <c r="D150" s="350"/>
      <c r="E150" s="359"/>
      <c r="F150" s="350"/>
      <c r="G150" s="350"/>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row>
    <row r="151" spans="3:40" ht="15">
      <c r="C151" s="350"/>
      <c r="D151" s="350"/>
      <c r="E151" s="359"/>
      <c r="F151" s="350"/>
      <c r="G151" s="350"/>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8"/>
      <c r="AJ151" s="348"/>
      <c r="AK151" s="348"/>
      <c r="AL151" s="348"/>
      <c r="AM151" s="348"/>
      <c r="AN151" s="348"/>
    </row>
    <row r="152" spans="3:40" ht="15">
      <c r="C152" s="350"/>
      <c r="D152" s="350"/>
      <c r="E152" s="359"/>
      <c r="F152" s="350"/>
      <c r="G152" s="350"/>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row>
    <row r="153" spans="3:40" ht="15">
      <c r="C153" s="350"/>
      <c r="D153" s="350"/>
      <c r="E153" s="359"/>
      <c r="F153" s="350"/>
      <c r="G153" s="350"/>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row>
    <row r="154" spans="3:40" ht="15">
      <c r="C154" s="350"/>
      <c r="D154" s="350"/>
      <c r="E154" s="359"/>
      <c r="F154" s="350"/>
      <c r="G154" s="350"/>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8"/>
      <c r="AF154" s="348"/>
      <c r="AG154" s="348"/>
      <c r="AH154" s="348"/>
      <c r="AI154" s="348"/>
      <c r="AJ154" s="348"/>
      <c r="AK154" s="348"/>
      <c r="AL154" s="348"/>
      <c r="AM154" s="348"/>
      <c r="AN154" s="348"/>
    </row>
    <row r="155" spans="3:40" ht="15">
      <c r="C155" s="350"/>
      <c r="D155" s="350"/>
      <c r="E155" s="359"/>
      <c r="F155" s="350"/>
      <c r="G155" s="350"/>
      <c r="H155" s="348"/>
      <c r="I155" s="348"/>
      <c r="J155" s="348"/>
      <c r="K155" s="348"/>
      <c r="L155" s="348"/>
      <c r="M155" s="348"/>
      <c r="N155" s="348"/>
      <c r="O155" s="348"/>
      <c r="P155" s="348"/>
      <c r="Q155" s="348"/>
      <c r="R155" s="348"/>
      <c r="S155" s="348"/>
      <c r="T155" s="348"/>
      <c r="U155" s="348"/>
      <c r="V155" s="348"/>
      <c r="W155" s="348"/>
      <c r="X155" s="348"/>
      <c r="Y155" s="348"/>
      <c r="Z155" s="348"/>
      <c r="AA155" s="348"/>
      <c r="AB155" s="348"/>
      <c r="AC155" s="348"/>
      <c r="AD155" s="348"/>
      <c r="AE155" s="348"/>
      <c r="AF155" s="348"/>
      <c r="AG155" s="348"/>
      <c r="AH155" s="348"/>
      <c r="AI155" s="348"/>
      <c r="AJ155" s="348"/>
      <c r="AK155" s="348"/>
      <c r="AL155" s="348"/>
      <c r="AM155" s="348"/>
      <c r="AN155" s="348"/>
    </row>
    <row r="156" spans="3:40" ht="15">
      <c r="C156" s="350"/>
      <c r="D156" s="350"/>
      <c r="E156" s="359"/>
      <c r="F156" s="350"/>
      <c r="G156" s="350"/>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row>
    <row r="157" spans="3:40" ht="15">
      <c r="C157" s="350"/>
      <c r="D157" s="350"/>
      <c r="E157" s="359"/>
      <c r="F157" s="350"/>
      <c r="G157" s="350"/>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8"/>
      <c r="AJ157" s="348"/>
      <c r="AK157" s="348"/>
      <c r="AL157" s="348"/>
      <c r="AM157" s="348"/>
      <c r="AN157" s="348"/>
    </row>
    <row r="158" spans="3:40" ht="15">
      <c r="C158" s="350"/>
      <c r="D158" s="350"/>
      <c r="E158" s="359"/>
      <c r="F158" s="350"/>
      <c r="G158" s="350"/>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row>
    <row r="159" spans="3:40" ht="15">
      <c r="C159" s="350"/>
      <c r="D159" s="350"/>
      <c r="E159" s="359"/>
      <c r="F159" s="350"/>
      <c r="G159" s="350"/>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row>
    <row r="160" spans="3:40" ht="15">
      <c r="C160" s="350"/>
      <c r="D160" s="350"/>
      <c r="E160" s="359"/>
      <c r="F160" s="350"/>
      <c r="G160" s="350"/>
      <c r="H160" s="348"/>
      <c r="I160" s="348"/>
      <c r="J160" s="348"/>
      <c r="K160" s="348"/>
      <c r="L160" s="348"/>
      <c r="M160" s="348"/>
      <c r="N160" s="348"/>
      <c r="O160" s="348"/>
      <c r="P160" s="348"/>
      <c r="Q160" s="348"/>
      <c r="R160" s="348"/>
      <c r="S160" s="348"/>
      <c r="T160" s="348"/>
      <c r="U160" s="348"/>
      <c r="V160" s="348"/>
      <c r="W160" s="348"/>
      <c r="X160" s="348"/>
      <c r="Y160" s="348"/>
      <c r="Z160" s="348"/>
      <c r="AA160" s="348"/>
      <c r="AB160" s="348"/>
      <c r="AC160" s="348"/>
      <c r="AD160" s="348"/>
      <c r="AE160" s="348"/>
      <c r="AF160" s="348"/>
      <c r="AG160" s="348"/>
      <c r="AH160" s="348"/>
      <c r="AI160" s="348"/>
      <c r="AJ160" s="348"/>
      <c r="AK160" s="348"/>
      <c r="AL160" s="348"/>
      <c r="AM160" s="348"/>
      <c r="AN160" s="348"/>
    </row>
    <row r="161" spans="3:40" ht="15">
      <c r="C161" s="350"/>
      <c r="D161" s="350"/>
      <c r="E161" s="359"/>
      <c r="F161" s="350"/>
      <c r="G161" s="350"/>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row>
    <row r="162" spans="3:40" ht="15">
      <c r="C162" s="350"/>
      <c r="D162" s="350"/>
      <c r="E162" s="359"/>
      <c r="F162" s="350"/>
      <c r="G162" s="350"/>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row>
    <row r="163" spans="3:40" ht="15">
      <c r="C163" s="350"/>
      <c r="D163" s="350"/>
      <c r="E163" s="359"/>
      <c r="F163" s="350"/>
      <c r="G163" s="350"/>
      <c r="H163" s="348"/>
      <c r="I163" s="348"/>
      <c r="J163" s="348"/>
      <c r="K163" s="348"/>
      <c r="L163" s="348"/>
      <c r="M163" s="348"/>
      <c r="N163" s="348"/>
      <c r="O163" s="348"/>
      <c r="P163" s="348"/>
      <c r="Q163" s="348"/>
      <c r="R163" s="348"/>
      <c r="S163" s="348"/>
      <c r="T163" s="348"/>
      <c r="U163" s="348"/>
      <c r="V163" s="348"/>
      <c r="W163" s="348"/>
      <c r="X163" s="348"/>
      <c r="Y163" s="348"/>
      <c r="Z163" s="348"/>
      <c r="AA163" s="348"/>
      <c r="AB163" s="348"/>
      <c r="AC163" s="348"/>
      <c r="AD163" s="348"/>
      <c r="AE163" s="348"/>
      <c r="AF163" s="348"/>
      <c r="AG163" s="348"/>
      <c r="AH163" s="348"/>
      <c r="AI163" s="348"/>
      <c r="AJ163" s="348"/>
      <c r="AK163" s="348"/>
      <c r="AL163" s="348"/>
      <c r="AM163" s="348"/>
      <c r="AN163" s="348"/>
    </row>
    <row r="164" spans="3:40" ht="15">
      <c r="C164" s="350"/>
      <c r="D164" s="350"/>
      <c r="E164" s="359"/>
      <c r="F164" s="350"/>
      <c r="G164" s="350"/>
      <c r="H164" s="348"/>
      <c r="I164" s="348"/>
      <c r="J164" s="348"/>
      <c r="K164" s="348"/>
      <c r="L164" s="348"/>
      <c r="M164" s="348"/>
      <c r="N164" s="348"/>
      <c r="O164" s="348"/>
      <c r="P164" s="348"/>
      <c r="Q164" s="348"/>
      <c r="R164" s="348"/>
      <c r="S164" s="348"/>
      <c r="T164" s="348"/>
      <c r="U164" s="348"/>
      <c r="V164" s="348"/>
      <c r="W164" s="348"/>
      <c r="X164" s="348"/>
      <c r="Y164" s="348"/>
      <c r="Z164" s="348"/>
      <c r="AA164" s="348"/>
      <c r="AB164" s="348"/>
      <c r="AC164" s="348"/>
      <c r="AD164" s="348"/>
      <c r="AE164" s="348"/>
      <c r="AF164" s="348"/>
      <c r="AG164" s="348"/>
      <c r="AH164" s="348"/>
      <c r="AI164" s="348"/>
      <c r="AJ164" s="348"/>
      <c r="AK164" s="348"/>
      <c r="AL164" s="348"/>
      <c r="AM164" s="348"/>
      <c r="AN164" s="348"/>
    </row>
    <row r="165" spans="3:40" ht="15">
      <c r="C165" s="350"/>
      <c r="D165" s="350"/>
      <c r="E165" s="359"/>
      <c r="F165" s="350"/>
      <c r="G165" s="350"/>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8"/>
      <c r="AN165" s="348"/>
    </row>
    <row r="166" spans="3:40" ht="15">
      <c r="C166" s="350"/>
      <c r="D166" s="350"/>
      <c r="E166" s="359"/>
      <c r="F166" s="350"/>
      <c r="G166" s="350"/>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8"/>
      <c r="AF166" s="348"/>
      <c r="AG166" s="348"/>
      <c r="AH166" s="348"/>
      <c r="AI166" s="348"/>
      <c r="AJ166" s="348"/>
      <c r="AK166" s="348"/>
      <c r="AL166" s="348"/>
      <c r="AM166" s="348"/>
      <c r="AN166" s="348"/>
    </row>
    <row r="167" spans="3:40" ht="15">
      <c r="C167" s="350"/>
      <c r="D167" s="350"/>
      <c r="E167" s="359"/>
      <c r="F167" s="350"/>
      <c r="G167" s="350"/>
      <c r="H167" s="348"/>
      <c r="I167" s="348"/>
      <c r="J167" s="348"/>
      <c r="K167" s="348"/>
      <c r="L167" s="348"/>
      <c r="M167" s="348"/>
      <c r="N167" s="348"/>
      <c r="O167" s="348"/>
      <c r="P167" s="348"/>
      <c r="Q167" s="348"/>
      <c r="R167" s="348"/>
      <c r="S167" s="348"/>
      <c r="T167" s="348"/>
      <c r="U167" s="348"/>
      <c r="V167" s="348"/>
      <c r="W167" s="348"/>
      <c r="X167" s="348"/>
      <c r="Y167" s="348"/>
      <c r="Z167" s="348"/>
      <c r="AA167" s="348"/>
      <c r="AB167" s="348"/>
      <c r="AC167" s="348"/>
      <c r="AD167" s="348"/>
      <c r="AE167" s="348"/>
      <c r="AF167" s="348"/>
      <c r="AG167" s="348"/>
      <c r="AH167" s="348"/>
      <c r="AI167" s="348"/>
      <c r="AJ167" s="348"/>
      <c r="AK167" s="348"/>
      <c r="AL167" s="348"/>
      <c r="AM167" s="348"/>
      <c r="AN167" s="348"/>
    </row>
    <row r="168" spans="3:40" ht="15">
      <c r="C168" s="350"/>
      <c r="D168" s="350"/>
      <c r="E168" s="359"/>
      <c r="F168" s="350"/>
      <c r="G168" s="350"/>
      <c r="H168" s="348"/>
      <c r="I168" s="348"/>
      <c r="J168" s="348"/>
      <c r="K168" s="348"/>
      <c r="L168" s="348"/>
      <c r="M168" s="348"/>
      <c r="N168" s="348"/>
      <c r="O168" s="348"/>
      <c r="P168" s="348"/>
      <c r="Q168" s="348"/>
      <c r="R168" s="348"/>
      <c r="S168" s="348"/>
      <c r="T168" s="348"/>
      <c r="U168" s="348"/>
      <c r="V168" s="348"/>
      <c r="W168" s="348"/>
      <c r="X168" s="348"/>
      <c r="Y168" s="348"/>
      <c r="Z168" s="348"/>
      <c r="AA168" s="348"/>
      <c r="AB168" s="348"/>
      <c r="AC168" s="348"/>
      <c r="AD168" s="348"/>
      <c r="AE168" s="348"/>
      <c r="AF168" s="348"/>
      <c r="AG168" s="348"/>
      <c r="AH168" s="348"/>
      <c r="AI168" s="348"/>
      <c r="AJ168" s="348"/>
      <c r="AK168" s="348"/>
      <c r="AL168" s="348"/>
      <c r="AM168" s="348"/>
      <c r="AN168" s="348"/>
    </row>
    <row r="169" spans="3:40" ht="15">
      <c r="C169" s="350"/>
      <c r="D169" s="350"/>
      <c r="E169" s="359"/>
      <c r="F169" s="350"/>
      <c r="G169" s="350"/>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row>
    <row r="170" spans="3:40" ht="15">
      <c r="C170" s="350"/>
      <c r="D170" s="350"/>
      <c r="E170" s="359"/>
      <c r="F170" s="350"/>
      <c r="G170" s="350"/>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8"/>
      <c r="AJ170" s="348"/>
      <c r="AK170" s="348"/>
      <c r="AL170" s="348"/>
      <c r="AM170" s="348"/>
      <c r="AN170" s="348"/>
    </row>
    <row r="171" spans="3:40" ht="15">
      <c r="C171" s="350"/>
      <c r="D171" s="350"/>
      <c r="E171" s="359"/>
      <c r="F171" s="350"/>
      <c r="G171" s="350"/>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row>
    <row r="172" spans="3:40" ht="15">
      <c r="C172" s="350"/>
      <c r="D172" s="350"/>
      <c r="E172" s="359"/>
      <c r="F172" s="350"/>
      <c r="G172" s="350"/>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row>
    <row r="173" spans="3:40" ht="15">
      <c r="C173" s="350"/>
      <c r="D173" s="350"/>
      <c r="E173" s="359"/>
      <c r="F173" s="350"/>
      <c r="G173" s="350"/>
      <c r="H173" s="348"/>
      <c r="I173" s="348"/>
      <c r="J173" s="348"/>
      <c r="K173" s="348"/>
      <c r="L173" s="348"/>
      <c r="M173" s="348"/>
      <c r="N173" s="348"/>
      <c r="O173" s="348"/>
      <c r="P173" s="348"/>
      <c r="Q173" s="348"/>
      <c r="R173" s="348"/>
      <c r="S173" s="348"/>
      <c r="T173" s="348"/>
      <c r="U173" s="348"/>
      <c r="V173" s="348"/>
      <c r="W173" s="348"/>
      <c r="X173" s="348"/>
      <c r="Y173" s="348"/>
      <c r="Z173" s="348"/>
      <c r="AA173" s="348"/>
      <c r="AB173" s="348"/>
      <c r="AC173" s="348"/>
      <c r="AD173" s="348"/>
      <c r="AE173" s="348"/>
      <c r="AF173" s="348"/>
      <c r="AG173" s="348"/>
      <c r="AH173" s="348"/>
      <c r="AI173" s="348"/>
      <c r="AJ173" s="348"/>
      <c r="AK173" s="348"/>
      <c r="AL173" s="348"/>
      <c r="AM173" s="348"/>
      <c r="AN173" s="348"/>
    </row>
    <row r="174" spans="3:40" ht="15">
      <c r="C174" s="350"/>
      <c r="D174" s="350"/>
      <c r="E174" s="359"/>
      <c r="F174" s="350"/>
      <c r="G174" s="350"/>
      <c r="H174" s="348"/>
      <c r="I174" s="348"/>
      <c r="J174" s="348"/>
      <c r="K174" s="348"/>
      <c r="L174" s="348"/>
      <c r="M174" s="348"/>
      <c r="N174" s="348"/>
      <c r="O174" s="348"/>
      <c r="P174" s="348"/>
      <c r="Q174" s="348"/>
      <c r="R174" s="348"/>
      <c r="S174" s="348"/>
      <c r="T174" s="348"/>
      <c r="U174" s="348"/>
      <c r="V174" s="348"/>
      <c r="W174" s="348"/>
      <c r="X174" s="348"/>
      <c r="Y174" s="348"/>
      <c r="Z174" s="348"/>
      <c r="AA174" s="348"/>
      <c r="AB174" s="348"/>
      <c r="AC174" s="348"/>
      <c r="AD174" s="348"/>
      <c r="AE174" s="348"/>
      <c r="AF174" s="348"/>
      <c r="AG174" s="348"/>
      <c r="AH174" s="348"/>
      <c r="AI174" s="348"/>
      <c r="AJ174" s="348"/>
      <c r="AK174" s="348"/>
      <c r="AL174" s="348"/>
      <c r="AM174" s="348"/>
      <c r="AN174" s="348"/>
    </row>
    <row r="175" spans="3:40" ht="15">
      <c r="C175" s="350"/>
      <c r="D175" s="350"/>
      <c r="E175" s="359"/>
      <c r="F175" s="350"/>
      <c r="G175" s="350"/>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8"/>
      <c r="AN175" s="348"/>
    </row>
    <row r="176" spans="3:40" ht="15">
      <c r="C176" s="350"/>
      <c r="D176" s="350"/>
      <c r="E176" s="359"/>
      <c r="F176" s="350"/>
      <c r="G176" s="350"/>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row>
    <row r="177" spans="3:40" ht="15">
      <c r="C177" s="350"/>
      <c r="D177" s="350"/>
      <c r="E177" s="359"/>
      <c r="F177" s="350"/>
      <c r="G177" s="350"/>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row>
    <row r="178" spans="3:40" ht="15">
      <c r="C178" s="350"/>
      <c r="D178" s="350"/>
      <c r="E178" s="359"/>
      <c r="F178" s="350"/>
      <c r="G178" s="350"/>
      <c r="H178" s="348"/>
      <c r="I178" s="348"/>
      <c r="J178" s="348"/>
      <c r="K178" s="348"/>
      <c r="L178" s="348"/>
      <c r="M178" s="348"/>
      <c r="N178" s="348"/>
      <c r="O178" s="348"/>
      <c r="P178" s="348"/>
      <c r="Q178" s="348"/>
      <c r="R178" s="348"/>
      <c r="S178" s="348"/>
      <c r="T178" s="348"/>
      <c r="U178" s="348"/>
      <c r="V178" s="348"/>
      <c r="W178" s="348"/>
      <c r="X178" s="348"/>
      <c r="Y178" s="348"/>
      <c r="Z178" s="348"/>
      <c r="AA178" s="348"/>
      <c r="AB178" s="348"/>
      <c r="AC178" s="348"/>
      <c r="AD178" s="348"/>
      <c r="AE178" s="348"/>
      <c r="AF178" s="348"/>
      <c r="AG178" s="348"/>
      <c r="AH178" s="348"/>
      <c r="AI178" s="348"/>
      <c r="AJ178" s="348"/>
      <c r="AK178" s="348"/>
      <c r="AL178" s="348"/>
      <c r="AM178" s="348"/>
      <c r="AN178" s="348"/>
    </row>
    <row r="179" spans="3:40" ht="15">
      <c r="C179" s="350"/>
      <c r="D179" s="350"/>
      <c r="E179" s="359"/>
      <c r="F179" s="350"/>
      <c r="G179" s="350"/>
      <c r="H179" s="348"/>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348"/>
      <c r="AE179" s="348"/>
      <c r="AF179" s="348"/>
      <c r="AG179" s="348"/>
      <c r="AH179" s="348"/>
      <c r="AI179" s="348"/>
      <c r="AJ179" s="348"/>
      <c r="AK179" s="348"/>
      <c r="AL179" s="348"/>
      <c r="AM179" s="348"/>
      <c r="AN179" s="348"/>
    </row>
    <row r="180" spans="3:40" ht="15">
      <c r="C180" s="350"/>
      <c r="D180" s="350"/>
      <c r="E180" s="359"/>
      <c r="F180" s="350"/>
      <c r="G180" s="350"/>
      <c r="H180" s="348"/>
      <c r="I180" s="348"/>
      <c r="J180" s="348"/>
      <c r="K180" s="348"/>
      <c r="L180" s="348"/>
      <c r="M180" s="348"/>
      <c r="N180" s="348"/>
      <c r="O180" s="348"/>
      <c r="P180" s="348"/>
      <c r="Q180" s="348"/>
      <c r="R180" s="348"/>
      <c r="S180" s="348"/>
      <c r="T180" s="348"/>
      <c r="U180" s="348"/>
      <c r="V180" s="348"/>
      <c r="W180" s="348"/>
      <c r="X180" s="348"/>
      <c r="Y180" s="348"/>
      <c r="Z180" s="348"/>
      <c r="AA180" s="348"/>
      <c r="AB180" s="348"/>
      <c r="AC180" s="348"/>
      <c r="AD180" s="348"/>
      <c r="AE180" s="348"/>
      <c r="AF180" s="348"/>
      <c r="AG180" s="348"/>
      <c r="AH180" s="348"/>
      <c r="AI180" s="348"/>
      <c r="AJ180" s="348"/>
      <c r="AK180" s="348"/>
      <c r="AL180" s="348"/>
      <c r="AM180" s="348"/>
      <c r="AN180" s="348"/>
    </row>
    <row r="181" spans="3:40" ht="15">
      <c r="C181" s="350"/>
      <c r="D181" s="350"/>
      <c r="E181" s="359"/>
      <c r="F181" s="350"/>
      <c r="G181" s="350"/>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348"/>
      <c r="AI181" s="348"/>
      <c r="AJ181" s="348"/>
      <c r="AK181" s="348"/>
      <c r="AL181" s="348"/>
      <c r="AM181" s="348"/>
      <c r="AN181" s="348"/>
    </row>
    <row r="182" spans="3:40" ht="15">
      <c r="C182" s="350"/>
      <c r="D182" s="350"/>
      <c r="E182" s="359"/>
      <c r="F182" s="350"/>
      <c r="G182" s="350"/>
      <c r="H182" s="348"/>
      <c r="I182" s="348"/>
      <c r="J182" s="348"/>
      <c r="K182" s="348"/>
      <c r="L182" s="348"/>
      <c r="M182" s="348"/>
      <c r="N182" s="348"/>
      <c r="O182" s="348"/>
      <c r="P182" s="348"/>
      <c r="Q182" s="348"/>
      <c r="R182" s="348"/>
      <c r="S182" s="348"/>
      <c r="T182" s="348"/>
      <c r="U182" s="348"/>
      <c r="V182" s="348"/>
      <c r="W182" s="348"/>
      <c r="X182" s="348"/>
      <c r="Y182" s="348"/>
      <c r="Z182" s="348"/>
      <c r="AA182" s="348"/>
      <c r="AB182" s="348"/>
      <c r="AC182" s="348"/>
      <c r="AD182" s="348"/>
      <c r="AE182" s="348"/>
      <c r="AF182" s="348"/>
      <c r="AG182" s="348"/>
      <c r="AH182" s="348"/>
      <c r="AI182" s="348"/>
      <c r="AJ182" s="348"/>
      <c r="AK182" s="348"/>
      <c r="AL182" s="348"/>
      <c r="AM182" s="348"/>
      <c r="AN182" s="348"/>
    </row>
    <row r="183" spans="3:40" ht="15">
      <c r="C183" s="350"/>
      <c r="D183" s="350"/>
      <c r="E183" s="359"/>
      <c r="F183" s="350"/>
      <c r="G183" s="350"/>
      <c r="H183" s="348"/>
      <c r="I183" s="348"/>
      <c r="J183" s="348"/>
      <c r="K183" s="348"/>
      <c r="L183" s="348"/>
      <c r="M183" s="348"/>
      <c r="N183" s="348"/>
      <c r="O183" s="348"/>
      <c r="P183" s="348"/>
      <c r="Q183" s="348"/>
      <c r="R183" s="348"/>
      <c r="S183" s="348"/>
      <c r="T183" s="348"/>
      <c r="U183" s="348"/>
      <c r="V183" s="348"/>
      <c r="W183" s="348"/>
      <c r="X183" s="348"/>
      <c r="Y183" s="348"/>
      <c r="Z183" s="348"/>
      <c r="AA183" s="348"/>
      <c r="AB183" s="348"/>
      <c r="AC183" s="348"/>
      <c r="AD183" s="348"/>
      <c r="AE183" s="348"/>
      <c r="AF183" s="348"/>
      <c r="AG183" s="348"/>
      <c r="AH183" s="348"/>
      <c r="AI183" s="348"/>
      <c r="AJ183" s="348"/>
      <c r="AK183" s="348"/>
      <c r="AL183" s="348"/>
      <c r="AM183" s="348"/>
      <c r="AN183" s="348"/>
    </row>
    <row r="184" spans="3:40" ht="15">
      <c r="C184" s="350"/>
      <c r="D184" s="350"/>
      <c r="E184" s="359"/>
      <c r="F184" s="350"/>
      <c r="G184" s="350"/>
      <c r="H184" s="348"/>
      <c r="I184" s="348"/>
      <c r="J184" s="348"/>
      <c r="K184" s="348"/>
      <c r="L184" s="348"/>
      <c r="M184" s="348"/>
      <c r="N184" s="348"/>
      <c r="O184" s="348"/>
      <c r="P184" s="348"/>
      <c r="Q184" s="348"/>
      <c r="R184" s="348"/>
      <c r="S184" s="348"/>
      <c r="T184" s="348"/>
      <c r="U184" s="348"/>
      <c r="V184" s="348"/>
      <c r="W184" s="348"/>
      <c r="X184" s="348"/>
      <c r="Y184" s="348"/>
      <c r="Z184" s="348"/>
      <c r="AA184" s="348"/>
      <c r="AB184" s="348"/>
      <c r="AC184" s="348"/>
      <c r="AD184" s="348"/>
      <c r="AE184" s="348"/>
      <c r="AF184" s="348"/>
      <c r="AG184" s="348"/>
      <c r="AH184" s="348"/>
      <c r="AI184" s="348"/>
      <c r="AJ184" s="348"/>
      <c r="AK184" s="348"/>
      <c r="AL184" s="348"/>
      <c r="AM184" s="348"/>
      <c r="AN184" s="348"/>
    </row>
    <row r="185" spans="3:40" ht="15">
      <c r="C185" s="350"/>
      <c r="D185" s="350"/>
      <c r="E185" s="359"/>
      <c r="F185" s="350"/>
      <c r="G185" s="350"/>
      <c r="H185" s="348"/>
      <c r="I185" s="348"/>
      <c r="J185" s="348"/>
      <c r="K185" s="348"/>
      <c r="L185" s="348"/>
      <c r="M185" s="348"/>
      <c r="N185" s="348"/>
      <c r="O185" s="348"/>
      <c r="P185" s="348"/>
      <c r="Q185" s="348"/>
      <c r="R185" s="348"/>
      <c r="S185" s="348"/>
      <c r="T185" s="348"/>
      <c r="U185" s="348"/>
      <c r="V185" s="348"/>
      <c r="W185" s="348"/>
      <c r="X185" s="348"/>
      <c r="Y185" s="348"/>
      <c r="Z185" s="348"/>
      <c r="AA185" s="348"/>
      <c r="AB185" s="348"/>
      <c r="AC185" s="348"/>
      <c r="AD185" s="348"/>
      <c r="AE185" s="348"/>
      <c r="AF185" s="348"/>
      <c r="AG185" s="348"/>
      <c r="AH185" s="348"/>
      <c r="AI185" s="348"/>
      <c r="AJ185" s="348"/>
      <c r="AK185" s="348"/>
      <c r="AL185" s="348"/>
      <c r="AM185" s="348"/>
      <c r="AN185" s="348"/>
    </row>
    <row r="186" spans="3:40" ht="15">
      <c r="C186" s="350"/>
      <c r="D186" s="350"/>
      <c r="E186" s="359"/>
      <c r="F186" s="350"/>
      <c r="G186" s="350"/>
      <c r="H186" s="348"/>
      <c r="I186" s="348"/>
      <c r="J186" s="348"/>
      <c r="K186" s="348"/>
      <c r="L186" s="348"/>
      <c r="M186" s="348"/>
      <c r="N186" s="348"/>
      <c r="O186" s="348"/>
      <c r="P186" s="348"/>
      <c r="Q186" s="348"/>
      <c r="R186" s="348"/>
      <c r="S186" s="348"/>
      <c r="T186" s="348"/>
      <c r="U186" s="348"/>
      <c r="V186" s="348"/>
      <c r="W186" s="348"/>
      <c r="X186" s="348"/>
      <c r="Y186" s="348"/>
      <c r="Z186" s="348"/>
      <c r="AA186" s="348"/>
      <c r="AB186" s="348"/>
      <c r="AC186" s="348"/>
      <c r="AD186" s="348"/>
      <c r="AE186" s="348"/>
      <c r="AF186" s="348"/>
      <c r="AG186" s="348"/>
      <c r="AH186" s="348"/>
      <c r="AI186" s="348"/>
      <c r="AJ186" s="348"/>
      <c r="AK186" s="348"/>
      <c r="AL186" s="348"/>
      <c r="AM186" s="348"/>
      <c r="AN186" s="348"/>
    </row>
    <row r="187" spans="3:40" ht="15">
      <c r="C187" s="350"/>
      <c r="D187" s="350"/>
      <c r="E187" s="359"/>
      <c r="F187" s="350"/>
      <c r="G187" s="350"/>
      <c r="H187" s="348"/>
      <c r="I187" s="348"/>
      <c r="J187" s="348"/>
      <c r="K187" s="348"/>
      <c r="L187" s="348"/>
      <c r="M187" s="348"/>
      <c r="N187" s="348"/>
      <c r="O187" s="348"/>
      <c r="P187" s="348"/>
      <c r="Q187" s="348"/>
      <c r="R187" s="348"/>
      <c r="S187" s="348"/>
      <c r="T187" s="348"/>
      <c r="U187" s="348"/>
      <c r="V187" s="348"/>
      <c r="W187" s="348"/>
      <c r="X187" s="348"/>
      <c r="Y187" s="348"/>
      <c r="Z187" s="348"/>
      <c r="AA187" s="348"/>
      <c r="AB187" s="348"/>
      <c r="AC187" s="348"/>
      <c r="AD187" s="348"/>
      <c r="AE187" s="348"/>
      <c r="AF187" s="348"/>
      <c r="AG187" s="348"/>
      <c r="AH187" s="348"/>
      <c r="AI187" s="348"/>
      <c r="AJ187" s="348"/>
      <c r="AK187" s="348"/>
      <c r="AL187" s="348"/>
      <c r="AM187" s="348"/>
      <c r="AN187" s="348"/>
    </row>
    <row r="188" spans="3:40" ht="15">
      <c r="C188" s="350"/>
      <c r="D188" s="350"/>
      <c r="E188" s="359"/>
      <c r="F188" s="350"/>
      <c r="G188" s="350"/>
      <c r="H188" s="348"/>
      <c r="I188" s="348"/>
      <c r="J188" s="348"/>
      <c r="K188" s="348"/>
      <c r="L188" s="348"/>
      <c r="M188" s="348"/>
      <c r="N188" s="348"/>
      <c r="O188" s="348"/>
      <c r="P188" s="348"/>
      <c r="Q188" s="348"/>
      <c r="R188" s="348"/>
      <c r="S188" s="348"/>
      <c r="T188" s="348"/>
      <c r="U188" s="348"/>
      <c r="V188" s="348"/>
      <c r="W188" s="348"/>
      <c r="X188" s="348"/>
      <c r="Y188" s="348"/>
      <c r="Z188" s="348"/>
      <c r="AA188" s="348"/>
      <c r="AB188" s="348"/>
      <c r="AC188" s="348"/>
      <c r="AD188" s="348"/>
      <c r="AE188" s="348"/>
      <c r="AF188" s="348"/>
      <c r="AG188" s="348"/>
      <c r="AH188" s="348"/>
      <c r="AI188" s="348"/>
      <c r="AJ188" s="348"/>
      <c r="AK188" s="348"/>
      <c r="AL188" s="348"/>
      <c r="AM188" s="348"/>
      <c r="AN188" s="348"/>
    </row>
    <row r="189" spans="3:40" ht="15">
      <c r="C189" s="350"/>
      <c r="D189" s="350"/>
      <c r="E189" s="359"/>
      <c r="F189" s="350"/>
      <c r="G189" s="350"/>
      <c r="H189" s="348"/>
      <c r="I189" s="348"/>
      <c r="J189" s="348"/>
      <c r="K189" s="348"/>
      <c r="L189" s="348"/>
      <c r="M189" s="348"/>
      <c r="N189" s="348"/>
      <c r="O189" s="348"/>
      <c r="P189" s="348"/>
      <c r="Q189" s="348"/>
      <c r="R189" s="348"/>
      <c r="S189" s="348"/>
      <c r="T189" s="348"/>
      <c r="U189" s="348"/>
      <c r="V189" s="348"/>
      <c r="W189" s="348"/>
      <c r="X189" s="348"/>
      <c r="Y189" s="348"/>
      <c r="Z189" s="348"/>
      <c r="AA189" s="348"/>
      <c r="AB189" s="348"/>
      <c r="AC189" s="348"/>
      <c r="AD189" s="348"/>
      <c r="AE189" s="348"/>
      <c r="AF189" s="348"/>
      <c r="AG189" s="348"/>
      <c r="AH189" s="348"/>
      <c r="AI189" s="348"/>
      <c r="AJ189" s="348"/>
      <c r="AK189" s="348"/>
      <c r="AL189" s="348"/>
      <c r="AM189" s="348"/>
      <c r="AN189" s="348"/>
    </row>
    <row r="190" spans="3:40" ht="15">
      <c r="C190" s="350"/>
      <c r="D190" s="350"/>
      <c r="E190" s="359"/>
      <c r="F190" s="350"/>
      <c r="G190" s="350"/>
      <c r="H190" s="348"/>
      <c r="I190" s="348"/>
      <c r="J190" s="348"/>
      <c r="K190" s="348"/>
      <c r="L190" s="348"/>
      <c r="M190" s="348"/>
      <c r="N190" s="348"/>
      <c r="O190" s="348"/>
      <c r="P190" s="348"/>
      <c r="Q190" s="348"/>
      <c r="R190" s="348"/>
      <c r="S190" s="348"/>
      <c r="T190" s="348"/>
      <c r="U190" s="348"/>
      <c r="V190" s="348"/>
      <c r="W190" s="348"/>
      <c r="X190" s="348"/>
      <c r="Y190" s="348"/>
      <c r="Z190" s="348"/>
      <c r="AA190" s="348"/>
      <c r="AB190" s="348"/>
      <c r="AC190" s="348"/>
      <c r="AD190" s="348"/>
      <c r="AE190" s="348"/>
      <c r="AF190" s="348"/>
      <c r="AG190" s="348"/>
      <c r="AH190" s="348"/>
      <c r="AI190" s="348"/>
      <c r="AJ190" s="348"/>
      <c r="AK190" s="348"/>
      <c r="AL190" s="348"/>
      <c r="AM190" s="348"/>
      <c r="AN190" s="348"/>
    </row>
    <row r="191" spans="3:40" ht="15">
      <c r="C191" s="350"/>
      <c r="D191" s="350"/>
      <c r="E191" s="359"/>
      <c r="F191" s="350"/>
      <c r="G191" s="350"/>
      <c r="H191" s="348"/>
      <c r="I191" s="348"/>
      <c r="J191" s="348"/>
      <c r="K191" s="348"/>
      <c r="L191" s="348"/>
      <c r="M191" s="348"/>
      <c r="N191" s="348"/>
      <c r="O191" s="348"/>
      <c r="P191" s="348"/>
      <c r="Q191" s="348"/>
      <c r="R191" s="348"/>
      <c r="S191" s="348"/>
      <c r="T191" s="348"/>
      <c r="U191" s="348"/>
      <c r="V191" s="348"/>
      <c r="W191" s="348"/>
      <c r="X191" s="348"/>
      <c r="Y191" s="348"/>
      <c r="Z191" s="348"/>
      <c r="AA191" s="348"/>
      <c r="AB191" s="348"/>
      <c r="AC191" s="348"/>
      <c r="AD191" s="348"/>
      <c r="AE191" s="348"/>
      <c r="AF191" s="348"/>
      <c r="AG191" s="348"/>
      <c r="AH191" s="348"/>
      <c r="AI191" s="348"/>
      <c r="AJ191" s="348"/>
      <c r="AK191" s="348"/>
      <c r="AL191" s="348"/>
      <c r="AM191" s="348"/>
      <c r="AN191" s="348"/>
    </row>
    <row r="192" spans="3:40" ht="15">
      <c r="C192" s="350"/>
      <c r="D192" s="350"/>
      <c r="E192" s="359"/>
      <c r="F192" s="350"/>
      <c r="G192" s="350"/>
      <c r="H192" s="348"/>
      <c r="I192" s="348"/>
      <c r="J192" s="348"/>
      <c r="K192" s="348"/>
      <c r="L192" s="348"/>
      <c r="M192" s="348"/>
      <c r="N192" s="348"/>
      <c r="O192" s="348"/>
      <c r="P192" s="348"/>
      <c r="Q192" s="348"/>
      <c r="R192" s="348"/>
      <c r="S192" s="348"/>
      <c r="T192" s="348"/>
      <c r="U192" s="348"/>
      <c r="V192" s="348"/>
      <c r="W192" s="348"/>
      <c r="X192" s="348"/>
      <c r="Y192" s="348"/>
      <c r="Z192" s="348"/>
      <c r="AA192" s="348"/>
      <c r="AB192" s="348"/>
      <c r="AC192" s="348"/>
      <c r="AD192" s="348"/>
      <c r="AE192" s="348"/>
      <c r="AF192" s="348"/>
      <c r="AG192" s="348"/>
      <c r="AH192" s="348"/>
      <c r="AI192" s="348"/>
      <c r="AJ192" s="348"/>
      <c r="AK192" s="348"/>
      <c r="AL192" s="348"/>
      <c r="AM192" s="348"/>
      <c r="AN192" s="348"/>
    </row>
    <row r="193" spans="3:40" ht="15">
      <c r="C193" s="350"/>
      <c r="D193" s="350"/>
      <c r="E193" s="359"/>
      <c r="F193" s="350"/>
      <c r="G193" s="350"/>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348"/>
      <c r="AK193" s="348"/>
      <c r="AL193" s="348"/>
      <c r="AM193" s="348"/>
      <c r="AN193" s="348"/>
    </row>
    <row r="194" spans="3:40" ht="15">
      <c r="C194" s="350"/>
      <c r="D194" s="350"/>
      <c r="E194" s="359"/>
      <c r="F194" s="350"/>
      <c r="G194" s="350"/>
      <c r="H194" s="348"/>
      <c r="I194" s="348"/>
      <c r="J194" s="348"/>
      <c r="K194" s="348"/>
      <c r="L194" s="348"/>
      <c r="M194" s="348"/>
      <c r="N194" s="348"/>
      <c r="O194" s="348"/>
      <c r="P194" s="348"/>
      <c r="Q194" s="348"/>
      <c r="R194" s="348"/>
      <c r="S194" s="348"/>
      <c r="T194" s="348"/>
      <c r="U194" s="348"/>
      <c r="V194" s="348"/>
      <c r="W194" s="348"/>
      <c r="X194" s="348"/>
      <c r="Y194" s="348"/>
      <c r="Z194" s="348"/>
      <c r="AA194" s="348"/>
      <c r="AB194" s="348"/>
      <c r="AC194" s="348"/>
      <c r="AD194" s="348"/>
      <c r="AE194" s="348"/>
      <c r="AF194" s="348"/>
      <c r="AG194" s="348"/>
      <c r="AH194" s="348"/>
      <c r="AI194" s="348"/>
      <c r="AJ194" s="348"/>
      <c r="AK194" s="348"/>
      <c r="AL194" s="348"/>
      <c r="AM194" s="348"/>
      <c r="AN194" s="348"/>
    </row>
    <row r="195" spans="3:40" ht="15">
      <c r="C195" s="350"/>
      <c r="D195" s="350"/>
      <c r="E195" s="359"/>
      <c r="F195" s="350"/>
      <c r="G195" s="350"/>
      <c r="H195" s="348"/>
      <c r="I195" s="348"/>
      <c r="J195" s="348"/>
      <c r="K195" s="348"/>
      <c r="L195" s="348"/>
      <c r="M195" s="348"/>
      <c r="N195" s="348"/>
      <c r="O195" s="348"/>
      <c r="P195" s="348"/>
      <c r="Q195" s="348"/>
      <c r="R195" s="348"/>
      <c r="S195" s="348"/>
      <c r="T195" s="348"/>
      <c r="U195" s="348"/>
      <c r="V195" s="348"/>
      <c r="W195" s="348"/>
      <c r="X195" s="348"/>
      <c r="Y195" s="348"/>
      <c r="Z195" s="348"/>
      <c r="AA195" s="348"/>
      <c r="AB195" s="348"/>
      <c r="AC195" s="348"/>
      <c r="AD195" s="348"/>
      <c r="AE195" s="348"/>
      <c r="AF195" s="348"/>
      <c r="AG195" s="348"/>
      <c r="AH195" s="348"/>
      <c r="AI195" s="348"/>
      <c r="AJ195" s="348"/>
      <c r="AK195" s="348"/>
      <c r="AL195" s="348"/>
      <c r="AM195" s="348"/>
      <c r="AN195" s="348"/>
    </row>
    <row r="196" spans="3:40" ht="15">
      <c r="C196" s="350"/>
      <c r="D196" s="350"/>
      <c r="E196" s="359"/>
      <c r="F196" s="350"/>
      <c r="G196" s="350"/>
      <c r="H196" s="348"/>
      <c r="I196" s="348"/>
      <c r="J196" s="348"/>
      <c r="K196" s="348"/>
      <c r="L196" s="348"/>
      <c r="M196" s="348"/>
      <c r="N196" s="348"/>
      <c r="O196" s="348"/>
      <c r="P196" s="348"/>
      <c r="Q196" s="348"/>
      <c r="R196" s="348"/>
      <c r="S196" s="348"/>
      <c r="T196" s="348"/>
      <c r="U196" s="348"/>
      <c r="V196" s="348"/>
      <c r="W196" s="348"/>
      <c r="X196" s="348"/>
      <c r="Y196" s="348"/>
      <c r="Z196" s="348"/>
      <c r="AA196" s="348"/>
      <c r="AB196" s="348"/>
      <c r="AC196" s="348"/>
      <c r="AD196" s="348"/>
      <c r="AE196" s="348"/>
      <c r="AF196" s="348"/>
      <c r="AG196" s="348"/>
      <c r="AH196" s="348"/>
      <c r="AI196" s="348"/>
      <c r="AJ196" s="348"/>
      <c r="AK196" s="348"/>
      <c r="AL196" s="348"/>
      <c r="AM196" s="348"/>
      <c r="AN196" s="348"/>
    </row>
    <row r="197" spans="3:40" ht="15">
      <c r="C197" s="350"/>
      <c r="D197" s="350"/>
      <c r="E197" s="359"/>
      <c r="F197" s="350"/>
      <c r="G197" s="350"/>
      <c r="H197" s="348"/>
      <c r="I197" s="348"/>
      <c r="J197" s="348"/>
      <c r="K197" s="348"/>
      <c r="L197" s="348"/>
      <c r="M197" s="348"/>
      <c r="N197" s="348"/>
      <c r="O197" s="348"/>
      <c r="P197" s="348"/>
      <c r="Q197" s="348"/>
      <c r="R197" s="348"/>
      <c r="S197" s="348"/>
      <c r="T197" s="348"/>
      <c r="U197" s="348"/>
      <c r="V197" s="348"/>
      <c r="W197" s="348"/>
      <c r="X197" s="348"/>
      <c r="Y197" s="348"/>
      <c r="Z197" s="348"/>
      <c r="AA197" s="348"/>
      <c r="AB197" s="348"/>
      <c r="AC197" s="348"/>
      <c r="AD197" s="348"/>
      <c r="AE197" s="348"/>
      <c r="AF197" s="348"/>
      <c r="AG197" s="348"/>
      <c r="AH197" s="348"/>
      <c r="AI197" s="348"/>
      <c r="AJ197" s="348"/>
      <c r="AK197" s="348"/>
      <c r="AL197" s="348"/>
      <c r="AM197" s="348"/>
      <c r="AN197" s="348"/>
    </row>
    <row r="198" spans="3:40" ht="15">
      <c r="C198" s="350"/>
      <c r="D198" s="350"/>
      <c r="E198" s="359"/>
      <c r="F198" s="350"/>
      <c r="G198" s="350"/>
      <c r="H198" s="348"/>
      <c r="I198" s="348"/>
      <c r="J198" s="348"/>
      <c r="K198" s="348"/>
      <c r="L198" s="348"/>
      <c r="M198" s="348"/>
      <c r="N198" s="348"/>
      <c r="O198" s="348"/>
      <c r="P198" s="348"/>
      <c r="Q198" s="348"/>
      <c r="R198" s="348"/>
      <c r="S198" s="348"/>
      <c r="T198" s="348"/>
      <c r="U198" s="348"/>
      <c r="V198" s="348"/>
      <c r="W198" s="348"/>
      <c r="X198" s="348"/>
      <c r="Y198" s="348"/>
      <c r="Z198" s="348"/>
      <c r="AA198" s="348"/>
      <c r="AB198" s="348"/>
      <c r="AC198" s="348"/>
      <c r="AD198" s="348"/>
      <c r="AE198" s="348"/>
      <c r="AF198" s="348"/>
      <c r="AG198" s="348"/>
      <c r="AH198" s="348"/>
      <c r="AI198" s="348"/>
      <c r="AJ198" s="348"/>
      <c r="AK198" s="348"/>
      <c r="AL198" s="348"/>
      <c r="AM198" s="348"/>
      <c r="AN198" s="348"/>
    </row>
    <row r="199" spans="3:40" ht="15">
      <c r="C199" s="350"/>
      <c r="D199" s="350"/>
      <c r="E199" s="359"/>
      <c r="F199" s="350"/>
      <c r="G199" s="350"/>
      <c r="H199" s="348"/>
      <c r="I199" s="348"/>
      <c r="J199" s="348"/>
      <c r="K199" s="348"/>
      <c r="L199" s="348"/>
      <c r="M199" s="348"/>
      <c r="N199" s="348"/>
      <c r="O199" s="348"/>
      <c r="P199" s="348"/>
      <c r="Q199" s="348"/>
      <c r="R199" s="348"/>
      <c r="S199" s="348"/>
      <c r="T199" s="348"/>
      <c r="U199" s="348"/>
      <c r="V199" s="348"/>
      <c r="W199" s="348"/>
      <c r="X199" s="348"/>
      <c r="Y199" s="348"/>
      <c r="Z199" s="348"/>
      <c r="AA199" s="348"/>
      <c r="AB199" s="348"/>
      <c r="AC199" s="348"/>
      <c r="AD199" s="348"/>
      <c r="AE199" s="348"/>
      <c r="AF199" s="348"/>
      <c r="AG199" s="348"/>
      <c r="AH199" s="348"/>
      <c r="AI199" s="348"/>
      <c r="AJ199" s="348"/>
      <c r="AK199" s="348"/>
      <c r="AL199" s="348"/>
      <c r="AM199" s="348"/>
      <c r="AN199" s="348"/>
    </row>
    <row r="200" spans="3:40" ht="15">
      <c r="C200" s="350"/>
      <c r="D200" s="350"/>
      <c r="E200" s="359"/>
      <c r="F200" s="350"/>
      <c r="G200" s="350"/>
      <c r="H200" s="348"/>
      <c r="I200" s="348"/>
      <c r="J200" s="348"/>
      <c r="K200" s="348"/>
      <c r="L200" s="348"/>
      <c r="M200" s="348"/>
      <c r="N200" s="348"/>
      <c r="O200" s="348"/>
      <c r="P200" s="348"/>
      <c r="Q200" s="348"/>
      <c r="R200" s="348"/>
      <c r="S200" s="348"/>
      <c r="T200" s="348"/>
      <c r="U200" s="348"/>
      <c r="V200" s="348"/>
      <c r="W200" s="348"/>
      <c r="X200" s="348"/>
      <c r="Y200" s="348"/>
      <c r="Z200" s="348"/>
      <c r="AA200" s="348"/>
      <c r="AB200" s="348"/>
      <c r="AC200" s="348"/>
      <c r="AD200" s="348"/>
      <c r="AE200" s="348"/>
      <c r="AF200" s="348"/>
      <c r="AG200" s="348"/>
      <c r="AH200" s="348"/>
      <c r="AI200" s="348"/>
      <c r="AJ200" s="348"/>
      <c r="AK200" s="348"/>
      <c r="AL200" s="348"/>
      <c r="AM200" s="348"/>
      <c r="AN200" s="348"/>
    </row>
    <row r="201" spans="3:40" ht="15">
      <c r="C201" s="350"/>
      <c r="D201" s="350"/>
      <c r="E201" s="359"/>
      <c r="F201" s="350"/>
      <c r="G201" s="350"/>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row>
    <row r="202" spans="3:40" ht="15">
      <c r="C202" s="350"/>
      <c r="D202" s="350"/>
      <c r="E202" s="359"/>
      <c r="F202" s="350"/>
      <c r="G202" s="350"/>
      <c r="H202" s="348"/>
      <c r="I202" s="348"/>
      <c r="J202" s="348"/>
      <c r="K202" s="348"/>
      <c r="L202" s="348"/>
      <c r="M202" s="348"/>
      <c r="N202" s="348"/>
      <c r="O202" s="348"/>
      <c r="P202" s="348"/>
      <c r="Q202" s="348"/>
      <c r="R202" s="348"/>
      <c r="S202" s="348"/>
      <c r="T202" s="348"/>
      <c r="U202" s="348"/>
      <c r="V202" s="348"/>
      <c r="W202" s="348"/>
      <c r="X202" s="348"/>
      <c r="Y202" s="348"/>
      <c r="Z202" s="348"/>
      <c r="AA202" s="348"/>
      <c r="AB202" s="348"/>
      <c r="AC202" s="348"/>
      <c r="AD202" s="348"/>
      <c r="AE202" s="348"/>
      <c r="AF202" s="348"/>
      <c r="AG202" s="348"/>
      <c r="AH202" s="348"/>
      <c r="AI202" s="348"/>
      <c r="AJ202" s="348"/>
      <c r="AK202" s="348"/>
      <c r="AL202" s="348"/>
      <c r="AM202" s="348"/>
      <c r="AN202" s="348"/>
    </row>
    <row r="203" spans="3:40" ht="15">
      <c r="C203" s="350"/>
      <c r="D203" s="350"/>
      <c r="E203" s="359"/>
      <c r="F203" s="350"/>
      <c r="G203" s="350"/>
      <c r="H203" s="348"/>
      <c r="I203" s="348"/>
      <c r="J203" s="348"/>
      <c r="K203" s="348"/>
      <c r="L203" s="348"/>
      <c r="M203" s="348"/>
      <c r="N203" s="348"/>
      <c r="O203" s="348"/>
      <c r="P203" s="348"/>
      <c r="Q203" s="348"/>
      <c r="R203" s="348"/>
      <c r="S203" s="348"/>
      <c r="T203" s="348"/>
      <c r="U203" s="348"/>
      <c r="V203" s="348"/>
      <c r="W203" s="348"/>
      <c r="X203" s="348"/>
      <c r="Y203" s="348"/>
      <c r="Z203" s="348"/>
      <c r="AA203" s="348"/>
      <c r="AB203" s="348"/>
      <c r="AC203" s="348"/>
      <c r="AD203" s="348"/>
      <c r="AE203" s="348"/>
      <c r="AF203" s="348"/>
      <c r="AG203" s="348"/>
      <c r="AH203" s="348"/>
      <c r="AI203" s="348"/>
      <c r="AJ203" s="348"/>
      <c r="AK203" s="348"/>
      <c r="AL203" s="348"/>
      <c r="AM203" s="348"/>
      <c r="AN203" s="348"/>
    </row>
    <row r="204" spans="3:40" ht="15">
      <c r="C204" s="350"/>
      <c r="D204" s="350"/>
      <c r="E204" s="359"/>
      <c r="F204" s="350"/>
      <c r="G204" s="350"/>
      <c r="H204" s="348"/>
      <c r="I204" s="348"/>
      <c r="J204" s="348"/>
      <c r="K204" s="348"/>
      <c r="L204" s="348"/>
      <c r="M204" s="348"/>
      <c r="N204" s="348"/>
      <c r="O204" s="348"/>
      <c r="P204" s="348"/>
      <c r="Q204" s="348"/>
      <c r="R204" s="348"/>
      <c r="S204" s="348"/>
      <c r="T204" s="348"/>
      <c r="U204" s="348"/>
      <c r="V204" s="348"/>
      <c r="W204" s="348"/>
      <c r="X204" s="348"/>
      <c r="Y204" s="348"/>
      <c r="Z204" s="348"/>
      <c r="AA204" s="348"/>
      <c r="AB204" s="348"/>
      <c r="AC204" s="348"/>
      <c r="AD204" s="348"/>
      <c r="AE204" s="348"/>
      <c r="AF204" s="348"/>
      <c r="AG204" s="348"/>
      <c r="AH204" s="348"/>
      <c r="AI204" s="348"/>
      <c r="AJ204" s="348"/>
      <c r="AK204" s="348"/>
      <c r="AL204" s="348"/>
      <c r="AM204" s="348"/>
      <c r="AN204" s="348"/>
    </row>
    <row r="205" spans="3:40" ht="15">
      <c r="C205" s="350"/>
      <c r="D205" s="350"/>
      <c r="E205" s="359"/>
      <c r="F205" s="350"/>
      <c r="G205" s="350"/>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348"/>
      <c r="AH205" s="348"/>
      <c r="AI205" s="348"/>
      <c r="AJ205" s="348"/>
      <c r="AK205" s="348"/>
      <c r="AL205" s="348"/>
      <c r="AM205" s="348"/>
      <c r="AN205" s="348"/>
    </row>
    <row r="206" spans="3:40" ht="15">
      <c r="C206" s="350"/>
      <c r="D206" s="350"/>
      <c r="E206" s="359"/>
      <c r="F206" s="350"/>
      <c r="G206" s="350"/>
      <c r="H206" s="348"/>
      <c r="I206" s="348"/>
      <c r="J206" s="348"/>
      <c r="K206" s="348"/>
      <c r="L206" s="348"/>
      <c r="M206" s="348"/>
      <c r="N206" s="348"/>
      <c r="O206" s="348"/>
      <c r="P206" s="348"/>
      <c r="Q206" s="348"/>
      <c r="R206" s="348"/>
      <c r="S206" s="348"/>
      <c r="T206" s="348"/>
      <c r="U206" s="348"/>
      <c r="V206" s="348"/>
      <c r="W206" s="348"/>
      <c r="X206" s="348"/>
      <c r="Y206" s="348"/>
      <c r="Z206" s="348"/>
      <c r="AA206" s="348"/>
      <c r="AB206" s="348"/>
      <c r="AC206" s="348"/>
      <c r="AD206" s="348"/>
      <c r="AE206" s="348"/>
      <c r="AF206" s="348"/>
      <c r="AG206" s="348"/>
      <c r="AH206" s="348"/>
      <c r="AI206" s="348"/>
      <c r="AJ206" s="348"/>
      <c r="AK206" s="348"/>
      <c r="AL206" s="348"/>
      <c r="AM206" s="348"/>
      <c r="AN206" s="348"/>
    </row>
    <row r="207" spans="3:40" ht="15">
      <c r="C207" s="350"/>
      <c r="D207" s="350"/>
      <c r="E207" s="359"/>
      <c r="F207" s="350"/>
      <c r="G207" s="350"/>
      <c r="H207" s="348"/>
      <c r="I207" s="348"/>
      <c r="J207" s="348"/>
      <c r="K207" s="348"/>
      <c r="L207" s="348"/>
      <c r="M207" s="348"/>
      <c r="N207" s="348"/>
      <c r="O207" s="348"/>
      <c r="P207" s="348"/>
      <c r="Q207" s="348"/>
      <c r="R207" s="348"/>
      <c r="S207" s="348"/>
      <c r="T207" s="348"/>
      <c r="U207" s="348"/>
      <c r="V207" s="348"/>
      <c r="W207" s="348"/>
      <c r="X207" s="348"/>
      <c r="Y207" s="348"/>
      <c r="Z207" s="348"/>
      <c r="AA207" s="348"/>
      <c r="AB207" s="348"/>
      <c r="AC207" s="348"/>
      <c r="AD207" s="348"/>
      <c r="AE207" s="348"/>
      <c r="AF207" s="348"/>
      <c r="AG207" s="348"/>
      <c r="AH207" s="348"/>
      <c r="AI207" s="348"/>
      <c r="AJ207" s="348"/>
      <c r="AK207" s="348"/>
      <c r="AL207" s="348"/>
      <c r="AM207" s="348"/>
      <c r="AN207" s="348"/>
    </row>
    <row r="208" spans="3:40" ht="15">
      <c r="C208" s="350"/>
      <c r="D208" s="350"/>
      <c r="E208" s="359"/>
      <c r="F208" s="350"/>
      <c r="G208" s="350"/>
      <c r="H208" s="348"/>
      <c r="I208" s="348"/>
      <c r="J208" s="348"/>
      <c r="K208" s="348"/>
      <c r="L208" s="348"/>
      <c r="M208" s="348"/>
      <c r="N208" s="348"/>
      <c r="O208" s="348"/>
      <c r="P208" s="348"/>
      <c r="Q208" s="348"/>
      <c r="R208" s="348"/>
      <c r="S208" s="348"/>
      <c r="T208" s="348"/>
      <c r="U208" s="348"/>
      <c r="V208" s="348"/>
      <c r="W208" s="348"/>
      <c r="X208" s="348"/>
      <c r="Y208" s="348"/>
      <c r="Z208" s="348"/>
      <c r="AA208" s="348"/>
      <c r="AB208" s="348"/>
      <c r="AC208" s="348"/>
      <c r="AD208" s="348"/>
      <c r="AE208" s="348"/>
      <c r="AF208" s="348"/>
      <c r="AG208" s="348"/>
      <c r="AH208" s="348"/>
      <c r="AI208" s="348"/>
      <c r="AJ208" s="348"/>
      <c r="AK208" s="348"/>
      <c r="AL208" s="348"/>
      <c r="AM208" s="348"/>
      <c r="AN208" s="348"/>
    </row>
    <row r="209" spans="3:40" ht="15">
      <c r="C209" s="350"/>
      <c r="D209" s="350"/>
      <c r="E209" s="359"/>
      <c r="F209" s="350"/>
      <c r="G209" s="350"/>
      <c r="H209" s="348"/>
      <c r="I209" s="348"/>
      <c r="J209" s="348"/>
      <c r="K209" s="348"/>
      <c r="L209" s="348"/>
      <c r="M209" s="348"/>
      <c r="N209" s="348"/>
      <c r="O209" s="348"/>
      <c r="P209" s="348"/>
      <c r="Q209" s="348"/>
      <c r="R209" s="348"/>
      <c r="S209" s="348"/>
      <c r="T209" s="348"/>
      <c r="U209" s="348"/>
      <c r="V209" s="348"/>
      <c r="W209" s="348"/>
      <c r="X209" s="348"/>
      <c r="Y209" s="348"/>
      <c r="Z209" s="348"/>
      <c r="AA209" s="348"/>
      <c r="AB209" s="348"/>
      <c r="AC209" s="348"/>
      <c r="AD209" s="348"/>
      <c r="AE209" s="348"/>
      <c r="AF209" s="348"/>
      <c r="AG209" s="348"/>
      <c r="AH209" s="348"/>
      <c r="AI209" s="348"/>
      <c r="AJ209" s="348"/>
      <c r="AK209" s="348"/>
      <c r="AL209" s="348"/>
      <c r="AM209" s="348"/>
      <c r="AN209" s="348"/>
    </row>
    <row r="210" spans="3:40" ht="15">
      <c r="C210" s="350"/>
      <c r="D210" s="350"/>
      <c r="E210" s="359"/>
      <c r="F210" s="350"/>
      <c r="G210" s="350"/>
      <c r="H210" s="348"/>
      <c r="I210" s="348"/>
      <c r="J210" s="348"/>
      <c r="K210" s="348"/>
      <c r="L210" s="348"/>
      <c r="M210" s="348"/>
      <c r="N210" s="348"/>
      <c r="O210" s="348"/>
      <c r="P210" s="348"/>
      <c r="Q210" s="348"/>
      <c r="R210" s="348"/>
      <c r="S210" s="348"/>
      <c r="T210" s="348"/>
      <c r="U210" s="348"/>
      <c r="V210" s="348"/>
      <c r="W210" s="348"/>
      <c r="X210" s="348"/>
      <c r="Y210" s="348"/>
      <c r="Z210" s="348"/>
      <c r="AA210" s="348"/>
      <c r="AB210" s="348"/>
      <c r="AC210" s="348"/>
      <c r="AD210" s="348"/>
      <c r="AE210" s="348"/>
      <c r="AF210" s="348"/>
      <c r="AG210" s="348"/>
      <c r="AH210" s="348"/>
      <c r="AI210" s="348"/>
      <c r="AJ210" s="348"/>
      <c r="AK210" s="348"/>
      <c r="AL210" s="348"/>
      <c r="AM210" s="348"/>
      <c r="AN210" s="348"/>
    </row>
    <row r="211" spans="3:40" ht="15">
      <c r="C211" s="350"/>
      <c r="D211" s="350"/>
      <c r="E211" s="359"/>
      <c r="F211" s="350"/>
      <c r="G211" s="350"/>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8"/>
    </row>
    <row r="212" spans="3:40" ht="15">
      <c r="C212" s="350"/>
      <c r="D212" s="350"/>
      <c r="E212" s="359"/>
      <c r="F212" s="350"/>
      <c r="G212" s="350"/>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8"/>
      <c r="AE212" s="348"/>
      <c r="AF212" s="348"/>
      <c r="AG212" s="348"/>
      <c r="AH212" s="348"/>
      <c r="AI212" s="348"/>
      <c r="AJ212" s="348"/>
      <c r="AK212" s="348"/>
      <c r="AL212" s="348"/>
      <c r="AM212" s="348"/>
      <c r="AN212" s="348"/>
    </row>
    <row r="213" spans="3:40" ht="15">
      <c r="C213" s="350"/>
      <c r="D213" s="350"/>
      <c r="E213" s="359"/>
      <c r="F213" s="350"/>
      <c r="G213" s="350"/>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row>
    <row r="214" spans="3:40" ht="15">
      <c r="C214" s="350"/>
      <c r="D214" s="350"/>
      <c r="E214" s="359"/>
      <c r="F214" s="350"/>
      <c r="G214" s="350"/>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348"/>
      <c r="AE214" s="348"/>
      <c r="AF214" s="348"/>
      <c r="AG214" s="348"/>
      <c r="AH214" s="348"/>
      <c r="AI214" s="348"/>
      <c r="AJ214" s="348"/>
      <c r="AK214" s="348"/>
      <c r="AL214" s="348"/>
      <c r="AM214" s="348"/>
      <c r="AN214" s="348"/>
    </row>
    <row r="215" spans="3:40" ht="15">
      <c r="C215" s="350"/>
      <c r="D215" s="350"/>
      <c r="E215" s="359"/>
      <c r="F215" s="350"/>
      <c r="G215" s="350"/>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8"/>
      <c r="AD215" s="348"/>
      <c r="AE215" s="348"/>
      <c r="AF215" s="348"/>
      <c r="AG215" s="348"/>
      <c r="AH215" s="348"/>
      <c r="AI215" s="348"/>
      <c r="AJ215" s="348"/>
      <c r="AK215" s="348"/>
      <c r="AL215" s="348"/>
      <c r="AM215" s="348"/>
      <c r="AN215" s="348"/>
    </row>
    <row r="216" spans="3:40" ht="15">
      <c r="C216" s="350"/>
      <c r="D216" s="350"/>
      <c r="E216" s="359"/>
      <c r="F216" s="350"/>
      <c r="G216" s="350"/>
      <c r="H216" s="348"/>
      <c r="I216" s="348"/>
      <c r="J216" s="348"/>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348"/>
      <c r="AK216" s="348"/>
      <c r="AL216" s="348"/>
      <c r="AM216" s="348"/>
      <c r="AN216" s="348"/>
    </row>
    <row r="217" spans="3:40" ht="15">
      <c r="C217" s="350"/>
      <c r="D217" s="350"/>
      <c r="E217" s="359"/>
      <c r="F217" s="350"/>
      <c r="G217" s="350"/>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8"/>
      <c r="AD217" s="348"/>
      <c r="AE217" s="348"/>
      <c r="AF217" s="348"/>
      <c r="AG217" s="348"/>
      <c r="AH217" s="348"/>
      <c r="AI217" s="348"/>
      <c r="AJ217" s="348"/>
      <c r="AK217" s="348"/>
      <c r="AL217" s="348"/>
      <c r="AM217" s="348"/>
      <c r="AN217" s="348"/>
    </row>
    <row r="218" spans="3:40" ht="15">
      <c r="C218" s="350"/>
      <c r="D218" s="350"/>
      <c r="E218" s="359"/>
      <c r="F218" s="350"/>
      <c r="G218" s="350"/>
      <c r="H218" s="348"/>
      <c r="I218" s="348"/>
      <c r="J218" s="348"/>
      <c r="K218" s="348"/>
      <c r="L218" s="348"/>
      <c r="M218" s="348"/>
      <c r="N218" s="348"/>
      <c r="O218" s="348"/>
      <c r="P218" s="348"/>
      <c r="Q218" s="348"/>
      <c r="R218" s="348"/>
      <c r="S218" s="348"/>
      <c r="T218" s="348"/>
      <c r="U218" s="348"/>
      <c r="V218" s="348"/>
      <c r="W218" s="348"/>
      <c r="X218" s="348"/>
      <c r="Y218" s="348"/>
      <c r="Z218" s="348"/>
      <c r="AA218" s="348"/>
      <c r="AB218" s="348"/>
      <c r="AC218" s="348"/>
      <c r="AD218" s="348"/>
      <c r="AE218" s="348"/>
      <c r="AF218" s="348"/>
      <c r="AG218" s="348"/>
      <c r="AH218" s="348"/>
      <c r="AI218" s="348"/>
      <c r="AJ218" s="348"/>
      <c r="AK218" s="348"/>
      <c r="AL218" s="348"/>
      <c r="AM218" s="348"/>
      <c r="AN218" s="348"/>
    </row>
    <row r="219" spans="3:40" ht="15">
      <c r="C219" s="350"/>
      <c r="D219" s="350"/>
      <c r="E219" s="359"/>
      <c r="F219" s="350"/>
      <c r="G219" s="350"/>
      <c r="H219" s="348"/>
      <c r="I219" s="348"/>
      <c r="J219" s="348"/>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348"/>
      <c r="AK219" s="348"/>
      <c r="AL219" s="348"/>
      <c r="AM219" s="348"/>
      <c r="AN219" s="348"/>
    </row>
    <row r="220" spans="3:40" ht="15">
      <c r="C220" s="350"/>
      <c r="D220" s="350"/>
      <c r="E220" s="359"/>
      <c r="F220" s="350"/>
      <c r="G220" s="350"/>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row>
    <row r="221" spans="3:40" ht="15">
      <c r="C221" s="350"/>
      <c r="D221" s="350"/>
      <c r="E221" s="359"/>
      <c r="F221" s="350"/>
      <c r="G221" s="350"/>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348"/>
      <c r="AJ221" s="348"/>
      <c r="AK221" s="348"/>
      <c r="AL221" s="348"/>
      <c r="AM221" s="348"/>
      <c r="AN221" s="348"/>
    </row>
    <row r="222" spans="3:40" ht="15">
      <c r="C222" s="350"/>
      <c r="D222" s="350"/>
      <c r="E222" s="359"/>
      <c r="F222" s="350"/>
      <c r="G222" s="350"/>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348"/>
      <c r="AH222" s="348"/>
      <c r="AI222" s="348"/>
      <c r="AJ222" s="348"/>
      <c r="AK222" s="348"/>
      <c r="AL222" s="348"/>
      <c r="AM222" s="348"/>
      <c r="AN222" s="348"/>
    </row>
    <row r="223" spans="3:40" ht="15">
      <c r="C223" s="350"/>
      <c r="D223" s="350"/>
      <c r="E223" s="359"/>
      <c r="F223" s="350"/>
      <c r="G223" s="350"/>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8"/>
      <c r="AE223" s="348"/>
      <c r="AF223" s="348"/>
      <c r="AG223" s="348"/>
      <c r="AH223" s="348"/>
      <c r="AI223" s="348"/>
      <c r="AJ223" s="348"/>
      <c r="AK223" s="348"/>
      <c r="AL223" s="348"/>
      <c r="AM223" s="348"/>
      <c r="AN223" s="348"/>
    </row>
    <row r="224" spans="3:40" ht="15">
      <c r="C224" s="350"/>
      <c r="D224" s="350"/>
      <c r="E224" s="359"/>
      <c r="F224" s="350"/>
      <c r="G224" s="350"/>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8"/>
      <c r="AF224" s="348"/>
      <c r="AG224" s="348"/>
      <c r="AH224" s="348"/>
      <c r="AI224" s="348"/>
      <c r="AJ224" s="348"/>
      <c r="AK224" s="348"/>
      <c r="AL224" s="348"/>
      <c r="AM224" s="348"/>
      <c r="AN224" s="348"/>
    </row>
    <row r="225" spans="3:40" ht="15">
      <c r="C225" s="350"/>
      <c r="D225" s="350"/>
      <c r="E225" s="359"/>
      <c r="F225" s="350"/>
      <c r="G225" s="350"/>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row>
    <row r="226" spans="3:40" ht="15">
      <c r="C226" s="350"/>
      <c r="D226" s="350"/>
      <c r="E226" s="359"/>
      <c r="F226" s="350"/>
      <c r="G226" s="350"/>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348"/>
      <c r="AK226" s="348"/>
      <c r="AL226" s="348"/>
      <c r="AM226" s="348"/>
      <c r="AN226" s="348"/>
    </row>
    <row r="227" spans="3:40" ht="15">
      <c r="C227" s="350"/>
      <c r="D227" s="350"/>
      <c r="E227" s="359"/>
      <c r="F227" s="350"/>
      <c r="G227" s="350"/>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row>
    <row r="228" spans="3:40" ht="15">
      <c r="C228" s="350"/>
      <c r="D228" s="350"/>
      <c r="E228" s="359"/>
      <c r="F228" s="350"/>
      <c r="G228" s="350"/>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row>
    <row r="229" spans="3:40" ht="15">
      <c r="C229" s="350"/>
      <c r="D229" s="350"/>
      <c r="E229" s="359"/>
      <c r="F229" s="350"/>
      <c r="G229" s="350"/>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row>
    <row r="230" spans="3:40" ht="15">
      <c r="C230" s="350"/>
      <c r="D230" s="350"/>
      <c r="E230" s="359"/>
      <c r="F230" s="350"/>
      <c r="G230" s="350"/>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row>
    <row r="231" spans="3:40" ht="15">
      <c r="C231" s="350"/>
      <c r="D231" s="350"/>
      <c r="E231" s="359"/>
      <c r="F231" s="350"/>
      <c r="G231" s="350"/>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row>
    <row r="232" spans="3:40" ht="15">
      <c r="C232" s="350"/>
      <c r="D232" s="350"/>
      <c r="E232" s="359"/>
      <c r="F232" s="350"/>
      <c r="G232" s="350"/>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row>
    <row r="233" spans="3:40" ht="15">
      <c r="C233" s="350"/>
      <c r="D233" s="350"/>
      <c r="E233" s="359"/>
      <c r="F233" s="350"/>
      <c r="G233" s="350"/>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row>
    <row r="234" spans="3:40" ht="15">
      <c r="C234" s="350"/>
      <c r="D234" s="350"/>
      <c r="E234" s="359"/>
      <c r="F234" s="350"/>
      <c r="G234" s="350"/>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8"/>
      <c r="AE234" s="348"/>
      <c r="AF234" s="348"/>
      <c r="AG234" s="348"/>
      <c r="AH234" s="348"/>
      <c r="AI234" s="348"/>
      <c r="AJ234" s="348"/>
      <c r="AK234" s="348"/>
      <c r="AL234" s="348"/>
      <c r="AM234" s="348"/>
      <c r="AN234" s="348"/>
    </row>
    <row r="235" spans="3:40" ht="15">
      <c r="C235" s="350"/>
      <c r="D235" s="350"/>
      <c r="E235" s="359"/>
      <c r="F235" s="350"/>
      <c r="G235" s="350"/>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8"/>
      <c r="AD235" s="348"/>
      <c r="AE235" s="348"/>
      <c r="AF235" s="348"/>
      <c r="AG235" s="348"/>
      <c r="AH235" s="348"/>
      <c r="AI235" s="348"/>
      <c r="AJ235" s="348"/>
      <c r="AK235" s="348"/>
      <c r="AL235" s="348"/>
      <c r="AM235" s="348"/>
      <c r="AN235" s="348"/>
    </row>
    <row r="236" spans="3:40" ht="15">
      <c r="C236" s="350"/>
      <c r="D236" s="350"/>
      <c r="E236" s="359"/>
      <c r="F236" s="350"/>
      <c r="G236" s="350"/>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8"/>
      <c r="AD236" s="348"/>
      <c r="AE236" s="348"/>
      <c r="AF236" s="348"/>
      <c r="AG236" s="348"/>
      <c r="AH236" s="348"/>
      <c r="AI236" s="348"/>
      <c r="AJ236" s="348"/>
      <c r="AK236" s="348"/>
      <c r="AL236" s="348"/>
      <c r="AM236" s="348"/>
      <c r="AN236" s="348"/>
    </row>
    <row r="237" spans="3:40" ht="15">
      <c r="C237" s="350"/>
      <c r="D237" s="350"/>
      <c r="E237" s="359"/>
      <c r="F237" s="350"/>
      <c r="G237" s="350"/>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row>
    <row r="238" spans="3:40" ht="15">
      <c r="C238" s="350"/>
      <c r="D238" s="350"/>
      <c r="E238" s="359"/>
      <c r="F238" s="350"/>
      <c r="G238" s="350"/>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8"/>
      <c r="AN238" s="348"/>
    </row>
    <row r="239" spans="3:40" ht="15">
      <c r="C239" s="350"/>
      <c r="D239" s="350"/>
      <c r="E239" s="359"/>
      <c r="F239" s="350"/>
      <c r="G239" s="350"/>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8"/>
      <c r="AN239" s="348"/>
    </row>
    <row r="240" spans="3:40" ht="15">
      <c r="C240" s="350"/>
      <c r="D240" s="350"/>
      <c r="E240" s="359"/>
      <c r="F240" s="350"/>
      <c r="G240" s="350"/>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row>
    <row r="241" spans="3:40" ht="15">
      <c r="C241" s="350"/>
      <c r="D241" s="350"/>
      <c r="E241" s="359"/>
      <c r="F241" s="350"/>
      <c r="G241" s="350"/>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row>
    <row r="242" spans="3:40" ht="15">
      <c r="C242" s="350"/>
      <c r="D242" s="350"/>
      <c r="E242" s="359"/>
      <c r="F242" s="350"/>
      <c r="G242" s="350"/>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8"/>
      <c r="AK242" s="348"/>
      <c r="AL242" s="348"/>
      <c r="AM242" s="348"/>
      <c r="AN242" s="348"/>
    </row>
    <row r="243" spans="3:40" ht="15">
      <c r="C243" s="350"/>
      <c r="D243" s="350"/>
      <c r="E243" s="359"/>
      <c r="F243" s="350"/>
      <c r="G243" s="350"/>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row>
    <row r="244" spans="3:40" ht="15">
      <c r="C244" s="350"/>
      <c r="D244" s="350"/>
      <c r="E244" s="359"/>
      <c r="F244" s="350"/>
      <c r="G244" s="350"/>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348"/>
      <c r="AL244" s="348"/>
      <c r="AM244" s="348"/>
      <c r="AN244" s="348"/>
    </row>
    <row r="245" spans="3:40" ht="15">
      <c r="C245" s="350"/>
      <c r="D245" s="350"/>
      <c r="E245" s="359"/>
      <c r="F245" s="350"/>
      <c r="G245" s="350"/>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row>
    <row r="246" spans="3:40" ht="15">
      <c r="C246" s="350"/>
      <c r="D246" s="350"/>
      <c r="E246" s="359"/>
      <c r="F246" s="350"/>
      <c r="G246" s="350"/>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row>
    <row r="247" spans="3:40" ht="15">
      <c r="C247" s="350"/>
      <c r="D247" s="350"/>
      <c r="E247" s="359"/>
      <c r="F247" s="350"/>
      <c r="G247" s="350"/>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row>
    <row r="248" spans="3:40" ht="15">
      <c r="C248" s="350"/>
      <c r="D248" s="350"/>
      <c r="E248" s="359"/>
      <c r="F248" s="350"/>
      <c r="G248" s="350"/>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8"/>
      <c r="AN248" s="348"/>
    </row>
    <row r="249" spans="3:40" ht="15">
      <c r="C249" s="350"/>
      <c r="D249" s="350"/>
      <c r="E249" s="359"/>
      <c r="F249" s="350"/>
      <c r="G249" s="350"/>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row>
    <row r="250" spans="3:40" ht="15">
      <c r="C250" s="350"/>
      <c r="D250" s="350"/>
      <c r="E250" s="359"/>
      <c r="F250" s="350"/>
      <c r="G250" s="350"/>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row>
    <row r="251" spans="3:40" ht="15">
      <c r="C251" s="350"/>
      <c r="D251" s="350"/>
      <c r="E251" s="359"/>
      <c r="F251" s="350"/>
      <c r="G251" s="350"/>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row>
    <row r="252" spans="3:40" ht="15">
      <c r="C252" s="350"/>
      <c r="D252" s="350"/>
      <c r="E252" s="359"/>
      <c r="F252" s="350"/>
      <c r="G252" s="350"/>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8"/>
      <c r="AE252" s="348"/>
      <c r="AF252" s="348"/>
      <c r="AG252" s="348"/>
      <c r="AH252" s="348"/>
      <c r="AI252" s="348"/>
      <c r="AJ252" s="348"/>
      <c r="AK252" s="348"/>
      <c r="AL252" s="348"/>
      <c r="AM252" s="348"/>
      <c r="AN252" s="348"/>
    </row>
    <row r="253" spans="3:40" ht="15">
      <c r="C253" s="350"/>
      <c r="D253" s="350"/>
      <c r="E253" s="359"/>
      <c r="F253" s="350"/>
      <c r="G253" s="350"/>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348"/>
      <c r="AL253" s="348"/>
      <c r="AM253" s="348"/>
      <c r="AN253" s="348"/>
    </row>
    <row r="254" spans="3:40" ht="15">
      <c r="C254" s="350"/>
      <c r="D254" s="350"/>
      <c r="E254" s="359"/>
      <c r="F254" s="350"/>
      <c r="G254" s="350"/>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row>
    <row r="255" spans="3:40" ht="15">
      <c r="C255" s="350"/>
      <c r="D255" s="350"/>
      <c r="E255" s="359"/>
      <c r="F255" s="350"/>
      <c r="G255" s="350"/>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row>
    <row r="256" spans="3:40" ht="15">
      <c r="C256" s="350"/>
      <c r="D256" s="350"/>
      <c r="E256" s="359"/>
      <c r="F256" s="350"/>
      <c r="G256" s="350"/>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row>
    <row r="257" spans="3:40" ht="15">
      <c r="C257" s="350"/>
      <c r="D257" s="350"/>
      <c r="E257" s="359"/>
      <c r="F257" s="350"/>
      <c r="G257" s="350"/>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row>
    <row r="258" spans="3:40" ht="15">
      <c r="C258" s="350"/>
      <c r="D258" s="350"/>
      <c r="E258" s="359"/>
      <c r="F258" s="350"/>
      <c r="G258" s="350"/>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8"/>
      <c r="AN258" s="348"/>
    </row>
    <row r="259" spans="3:40" ht="15">
      <c r="C259" s="350"/>
      <c r="D259" s="350"/>
      <c r="E259" s="359"/>
      <c r="F259" s="350"/>
      <c r="G259" s="350"/>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8"/>
      <c r="AN259" s="34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sheetData>
  <sheetProtection algorithmName="SHA-512" hashValue="Y8LxAlWTDxBxw8kN3i4zZpN3jCWdADBfXuaToU+nu4IwLlf6x8NdplIercGuX0/B+uC4lpS5wZiiY3k6k+JXKw==" saltValue="PcVmsV5EwNZJ9bx8K+bqEA=="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P4:P33">
    <cfRule type="cellIs" priority="203" dxfId="13" operator="lessThan">
      <formula>$P$39</formula>
    </cfRule>
  </conditionalFormatting>
  <conditionalFormatting sqref="W4:W33">
    <cfRule type="cellIs" priority="205" dxfId="13" operator="greaterThan">
      <formula>$W$40</formula>
    </cfRule>
  </conditionalFormatting>
  <conditionalFormatting sqref="L4:L14 L16:L33">
    <cfRule type="cellIs" priority="202" dxfId="30" operator="greaterThan">
      <formula>0</formula>
    </cfRule>
  </conditionalFormatting>
  <conditionalFormatting sqref="Z4:Z33">
    <cfRule type="cellIs" priority="196" dxfId="93" operator="greaterThan">
      <formula>$Z$38</formula>
    </cfRule>
    <cfRule type="cellIs" priority="206" dxfId="5" operator="lessThan">
      <formula>$Z$39</formula>
    </cfRule>
  </conditionalFormatting>
  <conditionalFormatting sqref="AF4:AF33">
    <cfRule type="cellIs" priority="192" dxfId="5" operator="greaterThan">
      <formula>$AF$38</formula>
    </cfRule>
  </conditionalFormatting>
  <conditionalFormatting sqref="AB4:AB33">
    <cfRule type="cellIs" priority="191" dxfId="13" operator="greaterThan">
      <formula>$AB$38</formula>
    </cfRule>
  </conditionalFormatting>
  <conditionalFormatting sqref="Z5 Z7 Z9 Z11 Z13 Z15 Z17 Z19 Z21 Z23 Z25 Z27 Z29 Z31 Z33">
    <cfRule type="containsBlanks" priority="195" dxfId="78">
      <formula>LEN(TRIM(Z5))=0</formula>
    </cfRule>
  </conditionalFormatting>
  <conditionalFormatting sqref="Z4 Z6 Z8 Z10 Z12 Z14 Z16 Z18 Z20 Z22 Z24 Z26 Z28 Z30 Z32">
    <cfRule type="containsBlanks" priority="190" dxfId="88">
      <formula>LEN(TRIM(Z4))=0</formula>
    </cfRule>
  </conditionalFormatting>
  <conditionalFormatting sqref="Y37">
    <cfRule type="cellIs" priority="189" dxfId="3" operator="lessThan">
      <formula>$Y$39</formula>
    </cfRule>
  </conditionalFormatting>
  <conditionalFormatting sqref="L34">
    <cfRule type="cellIs" priority="188" dxfId="3" operator="greaterThan">
      <formula>0</formula>
    </cfRule>
  </conditionalFormatting>
  <conditionalFormatting sqref="Z36">
    <cfRule type="cellIs" priority="185" dxfId="85" operator="greaterThan">
      <formula>$Z$38</formula>
    </cfRule>
  </conditionalFormatting>
  <conditionalFormatting sqref="Z37">
    <cfRule type="cellIs" priority="184" dxfId="3" operator="lessThan">
      <formula>$Z$39</formula>
    </cfRule>
  </conditionalFormatting>
  <conditionalFormatting sqref="AB36">
    <cfRule type="cellIs" priority="183" dxfId="3" operator="greaterThan">
      <formula>$AB$38</formula>
    </cfRule>
  </conditionalFormatting>
  <conditionalFormatting sqref="AF36">
    <cfRule type="cellIs" priority="182" dxfId="3" operator="greaterThan">
      <formula>$AF$38</formula>
    </cfRule>
  </conditionalFormatting>
  <conditionalFormatting sqref="Y35">
    <cfRule type="cellIs" priority="180" dxfId="9" operator="lessThan">
      <formula>$Y$40</formula>
    </cfRule>
  </conditionalFormatting>
  <conditionalFormatting sqref="Y4:Y33">
    <cfRule type="cellIs" priority="179" dxfId="13" operator="lessThan">
      <formula>$Y$39</formula>
    </cfRule>
  </conditionalFormatting>
  <conditionalFormatting sqref="Y4 Y6 Y8 Y10 Y12 Y14 Y16 Y18 Y20 Y22 Y24 Y26 Y28 Y30 Y32">
    <cfRule type="containsBlanks" priority="178" dxfId="79">
      <formula>LEN(TRIM(Y4))=0</formula>
    </cfRule>
  </conditionalFormatting>
  <conditionalFormatting sqref="Y5 Y7 Y9 Y11 Y13 Y15 Y17 Y19 Y21 Y23 Y25 Y27 Y29 Y31 Y33">
    <cfRule type="containsBlanks" priority="177" dxfId="78">
      <formula>LEN(TRIM(Y5))=0</formula>
    </cfRule>
  </conditionalFormatting>
  <conditionalFormatting sqref="AD4:AD33">
    <cfRule type="cellIs" priority="176" dxfId="5" operator="greaterThan">
      <formula>$AD$38</formula>
    </cfRule>
  </conditionalFormatting>
  <conditionalFormatting sqref="AD35">
    <cfRule type="cellIs" priority="175" dxfId="9" operator="greaterThan">
      <formula>$AD$40</formula>
    </cfRule>
  </conditionalFormatting>
  <conditionalFormatting sqref="AD36">
    <cfRule type="cellIs" priority="174" dxfId="3" operator="greaterThan">
      <formula>$AD$38</formula>
    </cfRule>
  </conditionalFormatting>
  <conditionalFormatting sqref="O36">
    <cfRule type="cellIs" priority="170" dxfId="4" operator="equal">
      <formula>$O$38+MAX($O$4:$O$33)</formula>
    </cfRule>
    <cfRule type="cellIs" priority="171" dxfId="3" operator="greaterThan">
      <formula>$O$38</formula>
    </cfRule>
  </conditionalFormatting>
  <conditionalFormatting sqref="P36">
    <cfRule type="cellIs" priority="168" dxfId="4" operator="equal">
      <formula>$P$38+MAX($P$4:$P$33)</formula>
    </cfRule>
    <cfRule type="cellIs" priority="169" dxfId="3" operator="greaterThan">
      <formula>$P$38</formula>
    </cfRule>
  </conditionalFormatting>
  <conditionalFormatting sqref="U36">
    <cfRule type="cellIs" priority="160" dxfId="4" operator="equal">
      <formula>$U$38+MAX($U$4:$U$33)</formula>
    </cfRule>
    <cfRule type="cellIs" priority="161" dxfId="3" operator="greaterThan">
      <formula>$U$38</formula>
    </cfRule>
  </conditionalFormatting>
  <conditionalFormatting sqref="AH36">
    <cfRule type="cellIs" priority="156" dxfId="4" operator="equal">
      <formula>$AH$38+MAX($AH$4:$AH$33)</formula>
    </cfRule>
    <cfRule type="cellIs" priority="157" dxfId="3" operator="greaterThan">
      <formula>$AH$38</formula>
    </cfRule>
  </conditionalFormatting>
  <conditionalFormatting sqref="AJ36">
    <cfRule type="cellIs" priority="152" dxfId="4" operator="equal">
      <formula>$AJ$38+MAX($AJ$4:$AJ$33)</formula>
    </cfRule>
    <cfRule type="cellIs" priority="153" dxfId="3" operator="greaterThan">
      <formula>$AJ$38</formula>
    </cfRule>
  </conditionalFormatting>
  <conditionalFormatting sqref="AN36">
    <cfRule type="cellIs" priority="148" dxfId="4" operator="equal">
      <formula>$AN$38+MAX($AN$4:$AN$33)</formula>
    </cfRule>
    <cfRule type="cellIs" priority="149" dxfId="3" operator="greaterThan">
      <formula>$AN$38</formula>
    </cfRule>
  </conditionalFormatting>
  <conditionalFormatting sqref="N36">
    <cfRule type="cellIs" priority="142" dxfId="4" operator="equal">
      <formula>$N$38+MAX($N$4:$N$33)</formula>
    </cfRule>
    <cfRule type="cellIs" priority="143" dxfId="3" operator="greaterThan">
      <formula>$N$38</formula>
    </cfRule>
  </conditionalFormatting>
  <conditionalFormatting sqref="T36">
    <cfRule type="cellIs" priority="139" dxfId="4" operator="equal">
      <formula>$T$38+MAX($T$4:$T$33)</formula>
    </cfRule>
    <cfRule type="cellIs" priority="140" dxfId="3" operator="greaterThan">
      <formula>$T$38</formula>
    </cfRule>
  </conditionalFormatting>
  <conditionalFormatting sqref="AG36">
    <cfRule type="cellIs" priority="137" dxfId="4" operator="equal">
      <formula>$AG$38+MAX($AG$4:$AG$33)</formula>
    </cfRule>
    <cfRule type="cellIs" priority="138" dxfId="3" operator="greaterThan">
      <formula>$AG$38</formula>
    </cfRule>
  </conditionalFormatting>
  <conditionalFormatting sqref="AM36">
    <cfRule type="cellIs" priority="135" dxfId="4" operator="equal">
      <formula>$AM$38+MAX($AM$4:$AM$33)</formula>
    </cfRule>
    <cfRule type="cellIs" priority="136" dxfId="3" operator="greaterThan">
      <formula>$AM$38</formula>
    </cfRule>
  </conditionalFormatting>
  <conditionalFormatting sqref="N4:N33">
    <cfRule type="cellIs" priority="133" dxfId="13" operator="greaterThan">
      <formula>$N$38</formula>
    </cfRule>
  </conditionalFormatting>
  <conditionalFormatting sqref="T4:T33">
    <cfRule type="cellIs" priority="131" dxfId="13" operator="greaterThan">
      <formula>$T$38</formula>
    </cfRule>
  </conditionalFormatting>
  <conditionalFormatting sqref="AG4:AG33">
    <cfRule type="cellIs" priority="130" dxfId="13" operator="greaterThan">
      <formula>$AG$38</formula>
    </cfRule>
  </conditionalFormatting>
  <conditionalFormatting sqref="AM4:AM33">
    <cfRule type="cellIs" priority="129" dxfId="13" operator="greaterThan">
      <formula>$AM$38</formula>
    </cfRule>
  </conditionalFormatting>
  <conditionalFormatting sqref="O35">
    <cfRule type="cellIs" priority="125" dxfId="4" operator="equal">
      <formula>$O$40+AVERAGE($O$4:$O$33)</formula>
    </cfRule>
    <cfRule type="cellIs" priority="126" dxfId="9" operator="greaterThan">
      <formula>$O$40</formula>
    </cfRule>
  </conditionalFormatting>
  <conditionalFormatting sqref="U35">
    <cfRule type="cellIs" priority="121" dxfId="4" operator="equal">
      <formula>$U$40+AVERAGE($U$4:$U$33)</formula>
    </cfRule>
    <cfRule type="cellIs" priority="122" dxfId="9" operator="greaterThan">
      <formula>$U$40</formula>
    </cfRule>
  </conditionalFormatting>
  <conditionalFormatting sqref="AH35">
    <cfRule type="cellIs" priority="119" dxfId="4" operator="equal">
      <formula>$AH$40+AVERAGE($AH$4:$AH$33)</formula>
    </cfRule>
    <cfRule type="cellIs" priority="120" dxfId="9" operator="greaterThan">
      <formula>$AH$40</formula>
    </cfRule>
  </conditionalFormatting>
  <conditionalFormatting sqref="AJ35">
    <cfRule type="cellIs" priority="117" dxfId="4" operator="equal">
      <formula>$AJ$40+AVERAGE($AJ$4:$AJ$33)</formula>
    </cfRule>
    <cfRule type="cellIs" priority="118" dxfId="9" operator="greaterThan">
      <formula>$AJ$40</formula>
    </cfRule>
  </conditionalFormatting>
  <conditionalFormatting sqref="AN35">
    <cfRule type="cellIs" priority="115" dxfId="4" operator="equal">
      <formula>$AN$40+AVERAGE($AN$4:$AN$33)</formula>
    </cfRule>
    <cfRule type="cellIs" priority="116" dxfId="9" operator="greaterThan">
      <formula>$AN$40</formula>
    </cfRule>
  </conditionalFormatting>
  <conditionalFormatting sqref="N35">
    <cfRule type="cellIs" priority="112" dxfId="4" operator="equal">
      <formula>$N$40+AVERAGE($N$4:$N$33)</formula>
    </cfRule>
    <cfRule type="cellIs" priority="113" dxfId="9" operator="greaterThan">
      <formula>$N$40</formula>
    </cfRule>
  </conditionalFormatting>
  <conditionalFormatting sqref="T35">
    <cfRule type="cellIs" priority="108" dxfId="4" operator="equal">
      <formula>$T$40+AVERAGE($T$4:$T$33)</formula>
    </cfRule>
    <cfRule type="cellIs" priority="109" dxfId="9" operator="greaterThan">
      <formula>$T$40</formula>
    </cfRule>
  </conditionalFormatting>
  <conditionalFormatting sqref="AG35">
    <cfRule type="cellIs" priority="106" dxfId="4" operator="equal">
      <formula>$AG$40+AVERAGE($AG$4:$AG$33)</formula>
    </cfRule>
    <cfRule type="cellIs" priority="107" dxfId="9" operator="greaterThan">
      <formula>$AG$40</formula>
    </cfRule>
  </conditionalFormatting>
  <conditionalFormatting sqref="AM35">
    <cfRule type="cellIs" priority="104" dxfId="4" operator="equal">
      <formula>$AM$40+AVERAGE($AM$4:$AM$33)</formula>
    </cfRule>
    <cfRule type="cellIs" priority="105" dxfId="9" operator="greaterThan">
      <formula>$AM$40</formula>
    </cfRule>
  </conditionalFormatting>
  <conditionalFormatting sqref="L15">
    <cfRule type="cellIs" priority="103" dxfId="30" operator="greaterThan">
      <formula>0</formula>
    </cfRule>
  </conditionalFormatting>
  <conditionalFormatting sqref="O4:O33">
    <cfRule type="cellIs" priority="98" dxfId="13" operator="between">
      <formula>$O$38</formula>
      <formula>9999</formula>
    </cfRule>
  </conditionalFormatting>
  <conditionalFormatting sqref="U4:U33">
    <cfRule type="cellIs" priority="96" dxfId="13" operator="between">
      <formula>$U$38</formula>
      <formula>9999</formula>
    </cfRule>
  </conditionalFormatting>
  <conditionalFormatting sqref="AH4:AH33">
    <cfRule type="cellIs" priority="95" dxfId="13" operator="between">
      <formula>$AH$38</formula>
      <formula>9999</formula>
    </cfRule>
  </conditionalFormatting>
  <conditionalFormatting sqref="AJ4:AJ33">
    <cfRule type="cellIs" priority="94" dxfId="13" operator="between">
      <formula>$AJ$38</formula>
      <formula>9999</formula>
    </cfRule>
  </conditionalFormatting>
  <conditionalFormatting sqref="AN4:AN33">
    <cfRule type="cellIs" priority="93" dxfId="13" operator="between">
      <formula>$AN$38</formula>
      <formula>9999</formula>
    </cfRule>
  </conditionalFormatting>
  <conditionalFormatting sqref="P37">
    <cfRule type="cellIs" priority="89" dxfId="4" operator="equal">
      <formula>$P$39+MIN($P$4:$P$33)</formula>
    </cfRule>
    <cfRule type="cellIs" priority="90" dxfId="3" operator="lessThan">
      <formula>$P$39</formula>
    </cfRule>
  </conditionalFormatting>
  <conditionalFormatting sqref="P35">
    <cfRule type="cellIs" priority="75" dxfId="4" operator="equal">
      <formula>$P$40+AVERAGE($P$4:$P$33)</formula>
    </cfRule>
    <cfRule type="cellIs" priority="76" dxfId="9" operator="lessThan">
      <formula>$P$40</formula>
    </cfRule>
  </conditionalFormatting>
  <conditionalFormatting sqref="AK4:AK33">
    <cfRule type="cellIs" priority="62" dxfId="13" operator="greaterThan">
      <formula>$AK$38</formula>
    </cfRule>
  </conditionalFormatting>
  <conditionalFormatting sqref="AK35">
    <cfRule type="cellIs" priority="60" dxfId="4" operator="equal">
      <formula>$AK$40+AVERAGE($AK$4:$AK$33)</formula>
    </cfRule>
    <cfRule type="cellIs" priority="61" dxfId="9" operator="greaterThan">
      <formula>$AK$40</formula>
    </cfRule>
  </conditionalFormatting>
  <conditionalFormatting sqref="AL4:AL33">
    <cfRule type="cellIs" priority="59" dxfId="13" operator="between">
      <formula>$AL$38</formula>
      <formula>9999</formula>
    </cfRule>
  </conditionalFormatting>
  <conditionalFormatting sqref="AL36">
    <cfRule type="cellIs" priority="63" dxfId="4" operator="equal">
      <formula>$AL$38+MAX($AL$4:$AL$33)</formula>
    </cfRule>
    <cfRule type="cellIs" priority="64" dxfId="3" operator="greaterThan">
      <formula>$AL$38</formula>
    </cfRule>
  </conditionalFormatting>
  <conditionalFormatting sqref="AL35">
    <cfRule type="cellIs" priority="57" dxfId="4" operator="equal">
      <formula>$AL$40+AVERAGE($AL$4:$AL$33)</formula>
    </cfRule>
    <cfRule type="cellIs" priority="58" dxfId="9" operator="greaterThan">
      <formula>$AL$40</formula>
    </cfRule>
  </conditionalFormatting>
  <conditionalFormatting sqref="Q4:Q33">
    <cfRule type="cellIs" priority="49" dxfId="5" operator="greaterThan">
      <formula>$Q$40</formula>
    </cfRule>
  </conditionalFormatting>
  <conditionalFormatting sqref="R4:R33">
    <cfRule type="cellIs" priority="48" dxfId="5" operator="greaterThan">
      <formula>$R$40</formula>
    </cfRule>
  </conditionalFormatting>
  <conditionalFormatting sqref="X4:X33">
    <cfRule type="cellIs" priority="44" dxfId="5" operator="greaterThan">
      <formula>$X$40</formula>
    </cfRule>
  </conditionalFormatting>
  <conditionalFormatting sqref="V4:V33">
    <cfRule type="cellIs" priority="43" dxfId="13" operator="lessThan">
      <formula>$V$39</formula>
    </cfRule>
  </conditionalFormatting>
  <conditionalFormatting sqref="V36">
    <cfRule type="cellIs" priority="41" dxfId="4" operator="equal">
      <formula>$V$38+MAX($V$4:$V$33)</formula>
    </cfRule>
    <cfRule type="cellIs" priority="42" dxfId="3" operator="greaterThan">
      <formula>$V$38</formula>
    </cfRule>
  </conditionalFormatting>
  <conditionalFormatting sqref="V37">
    <cfRule type="cellIs" priority="39" dxfId="4" operator="equal">
      <formula>$V$39+MIN($V$4:$V$33)</formula>
    </cfRule>
    <cfRule type="cellIs" priority="40" dxfId="3" operator="lessThan">
      <formula>$V$39</formula>
    </cfRule>
  </conditionalFormatting>
  <conditionalFormatting sqref="V35">
    <cfRule type="cellIs" priority="37" dxfId="4" operator="equal">
      <formula>$V$40+AVERAGE($V$4:$V$33)</formula>
    </cfRule>
    <cfRule type="cellIs" priority="38" dxfId="9" operator="lessThan">
      <formula>$V$40</formula>
    </cfRule>
  </conditionalFormatting>
  <conditionalFormatting sqref="AK36">
    <cfRule type="cellIs" priority="27" dxfId="4" operator="equal">
      <formula>$AK$38+MAX($AK$4:$AK$33)</formula>
    </cfRule>
    <cfRule type="cellIs" priority="28" dxfId="3" operator="greaterThan">
      <formula>$AK$38</formula>
    </cfRule>
  </conditionalFormatting>
  <conditionalFormatting sqref="AF35">
    <cfRule type="cellIs" priority="1" dxfId="2" operator="greaterThan">
      <formula>$AF$40</formula>
    </cfRule>
  </conditionalFormatting>
  <dataValidations count="6">
    <dataValidation type="decimal" allowBlank="1" showInputMessage="1" showErrorMessage="1" sqref="AD4:AD34 AB4:AB34 I38:L40 I4:Z34 AF4:AM34">
      <formula1>0</formula1>
      <formula2>99999999</formula2>
    </dataValidation>
    <dataValidation allowBlank="1" showInputMessage="1" showErrorMessage="1" errorTitle="Numbers Only" error="Enter Numbers Only" sqref="S35:V37 I35:P37 Y35:AN37"/>
    <dataValidation type="decimal" allowBlank="1" showInputMessage="1" showErrorMessage="1" errorTitle="Numbers Only" error="Enter Numbers Only" sqref="AM38:AN40 Q35:R37 AJ38:AJ40 AD38 AB38 AE38:AE40 AC38:AC40 AF38 AD40 AK38:AL40 AG38:AH40 W35:X37 AF40 M38:AA40">
      <formula1>0</formula1>
      <formula2>99999999</formula2>
    </dataValidation>
    <dataValidation type="custom" allowBlank="1" showInputMessage="1" showErrorMessage="1" error="Only the less than symbol &quot;&lt;&quot; may be entered in this column." sqref="AE4:AE33 AC4:AC33 AA4:AA33">
      <formula1>AA4:AA12318="&lt;"</formula1>
    </dataValidation>
    <dataValidation type="decimal" allowBlank="1" showInputMessage="1" showErrorMessage="1" errorTitle="Numbers Only" sqref="AI40">
      <formula1>0</formula1>
      <formula2>99999999</formula2>
    </dataValidation>
    <dataValidation type="decimal" allowBlank="1" showInputMessage="1" showErrorMessage="1" errorTitle="Numbers Only" error="Enter Nubers Only" sqref="AF39 AB39:AB40 AD39 AI38:AI39">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O600"/>
  <sheetViews>
    <sheetView zoomScale="60" zoomScaleNormal="60" zoomScalePageLayoutView="55" workbookViewId="0" topLeftCell="C1">
      <selection activeCell="AO1" sqref="AO1:AZ104857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67" width="8.7109375" style="165" customWidth="1"/>
    <col min="68" max="16384" width="8.7109375" style="17" customWidth="1"/>
  </cols>
  <sheetData>
    <row r="1" spans="2:67"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row>
    <row r="2" spans="2:67" s="5" customFormat="1" ht="111" customHeight="1" hidden="1" thickBot="1">
      <c r="B2" s="84"/>
      <c r="C2" s="6"/>
      <c r="D2" s="6"/>
      <c r="E2" s="7"/>
      <c r="F2" s="8"/>
      <c r="G2" s="8"/>
      <c r="H2" s="3" t="s">
        <v>227</v>
      </c>
      <c r="I2" s="313">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row>
    <row r="3" spans="2:67" s="5" customFormat="1" ht="220.5" customHeight="1" hidden="1" thickBot="1">
      <c r="B3" s="85" t="s">
        <v>165</v>
      </c>
      <c r="C3" s="14" t="s">
        <v>236</v>
      </c>
      <c r="D3" s="14" t="s">
        <v>237</v>
      </c>
      <c r="E3" s="30" t="s">
        <v>238</v>
      </c>
      <c r="F3" s="14" t="s">
        <v>239</v>
      </c>
      <c r="G3" s="14" t="s">
        <v>240</v>
      </c>
      <c r="H3" s="316" t="s">
        <v>241</v>
      </c>
      <c r="I3" s="4"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row>
    <row r="4" spans="1:67" ht="21" customHeight="1">
      <c r="A4" s="593"/>
      <c r="B4" s="594"/>
      <c r="C4" s="334" t="str">
        <f>'Permit Limits'!E5</f>
        <v>TN0067865</v>
      </c>
      <c r="D4" s="334" t="str">
        <f>'Permit Limits'!D10</f>
        <v>External Outfall</v>
      </c>
      <c r="E4" s="335" t="str">
        <f>'Permit Limits'!E10</f>
        <v>001</v>
      </c>
      <c r="F4" s="334">
        <f>'Permit Limits'!H5</f>
        <v>2024</v>
      </c>
      <c r="G4" s="18" t="s">
        <v>336</v>
      </c>
      <c r="H4" s="600">
        <v>1</v>
      </c>
      <c r="I4" s="315"/>
      <c r="J4" s="314"/>
      <c r="K4" s="314"/>
      <c r="L4" s="308"/>
      <c r="M4" s="307"/>
      <c r="N4" s="308"/>
      <c r="O4" s="367" t="str">
        <f aca="true" t="shared" si="0" ref="O4:O34">IF(N4&lt;&gt;0,(8.34*K4*N4),"")</f>
        <v/>
      </c>
      <c r="P4" s="367" t="str">
        <f aca="true" t="shared" si="1" ref="P4:P34">IF(M4&lt;&gt;0,(1-N4/M4)*100,"")</f>
        <v/>
      </c>
      <c r="Q4" s="308"/>
      <c r="R4" s="64"/>
      <c r="S4" s="307"/>
      <c r="T4" s="308"/>
      <c r="U4" s="367" t="str">
        <f aca="true" t="shared" si="2" ref="U4:U34">IF(T4&lt;&gt;0,(8.34*K4*T4),"")</f>
        <v/>
      </c>
      <c r="V4" s="367" t="str">
        <f>IF(S4&lt;&gt;0,(1-T4/S4)*100,"")</f>
        <v/>
      </c>
      <c r="W4" s="308"/>
      <c r="X4" s="64"/>
      <c r="Y4" s="64"/>
      <c r="Z4" s="64"/>
      <c r="AA4" s="310"/>
      <c r="AB4" s="309"/>
      <c r="AC4" s="52"/>
      <c r="AD4" s="64"/>
      <c r="AE4" s="52"/>
      <c r="AF4" s="145"/>
      <c r="AG4" s="308"/>
      <c r="AH4" s="367" t="str">
        <f aca="true" t="shared" si="3" ref="AH4:AH34">IF(AG4&lt;&gt;0,(8.34*K4*AG4),"")</f>
        <v/>
      </c>
      <c r="AI4" s="308"/>
      <c r="AJ4" s="311" t="str">
        <f aca="true" t="shared" si="4" ref="AJ4:AJ34">IF(AI4&lt;&gt;0,(8.34*K4*AI4),"")</f>
        <v/>
      </c>
      <c r="AK4" s="308"/>
      <c r="AL4" s="367" t="str">
        <f aca="true" t="shared" si="5" ref="AL4:AL34">IF(AK4&lt;&gt;0,(8.34*K4*AK4),"")</f>
        <v/>
      </c>
      <c r="AM4" s="308"/>
      <c r="AN4" s="367"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row>
    <row r="5" spans="1:67" ht="21" customHeight="1">
      <c r="A5" s="595"/>
      <c r="B5" s="596"/>
      <c r="C5" s="338" t="str">
        <f>C4</f>
        <v>TN0067865</v>
      </c>
      <c r="D5" s="338" t="str">
        <f>D4</f>
        <v>External Outfall</v>
      </c>
      <c r="E5" s="337" t="str">
        <f>E4</f>
        <v>001</v>
      </c>
      <c r="F5" s="338">
        <f>F4</f>
        <v>2024</v>
      </c>
      <c r="G5" s="338" t="s">
        <v>336</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4"/>
      <c r="AD5" s="109"/>
      <c r="AE5" s="54"/>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row>
    <row r="6" spans="1:67" ht="21" customHeight="1">
      <c r="A6" s="595"/>
      <c r="B6" s="596"/>
      <c r="C6" s="338" t="str">
        <f aca="true" t="shared" si="7" ref="C6:C34">C5</f>
        <v>TN0067865</v>
      </c>
      <c r="D6" s="338" t="str">
        <f aca="true" t="shared" si="8" ref="D6:D34">D5</f>
        <v>External Outfall</v>
      </c>
      <c r="E6" s="337" t="str">
        <f aca="true" t="shared" si="9" ref="E6:E34">E5</f>
        <v>001</v>
      </c>
      <c r="F6" s="338">
        <f aca="true" t="shared" si="10" ref="F6:F34">F5</f>
        <v>2024</v>
      </c>
      <c r="G6" s="338" t="s">
        <v>336</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6"/>
      <c r="AD6" s="110"/>
      <c r="AE6" s="56"/>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row>
    <row r="7" spans="1:67" ht="21" customHeight="1">
      <c r="A7" s="595"/>
      <c r="B7" s="596"/>
      <c r="C7" s="338" t="str">
        <f t="shared" si="7"/>
        <v>TN0067865</v>
      </c>
      <c r="D7" s="338" t="str">
        <f t="shared" si="8"/>
        <v>External Outfall</v>
      </c>
      <c r="E7" s="337" t="str">
        <f t="shared" si="9"/>
        <v>001</v>
      </c>
      <c r="F7" s="338">
        <f t="shared" si="10"/>
        <v>2024</v>
      </c>
      <c r="G7" s="338" t="s">
        <v>336</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4"/>
      <c r="AD7" s="109"/>
      <c r="AE7" s="54"/>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row>
    <row r="8" spans="1:67" ht="21" customHeight="1">
      <c r="A8" s="595"/>
      <c r="B8" s="596"/>
      <c r="C8" s="338" t="str">
        <f t="shared" si="7"/>
        <v>TN0067865</v>
      </c>
      <c r="D8" s="338" t="str">
        <f t="shared" si="8"/>
        <v>External Outfall</v>
      </c>
      <c r="E8" s="337" t="str">
        <f t="shared" si="9"/>
        <v>001</v>
      </c>
      <c r="F8" s="338">
        <f t="shared" si="10"/>
        <v>2024</v>
      </c>
      <c r="G8" s="338" t="s">
        <v>336</v>
      </c>
      <c r="H8" s="339">
        <v>5</v>
      </c>
      <c r="I8" s="104"/>
      <c r="J8" s="107"/>
      <c r="K8" s="107"/>
      <c r="L8" s="102"/>
      <c r="M8" s="113"/>
      <c r="N8" s="102"/>
      <c r="O8" s="361" t="str">
        <f t="shared" si="0"/>
        <v/>
      </c>
      <c r="P8" s="361" t="str">
        <f t="shared" si="1"/>
        <v/>
      </c>
      <c r="Q8" s="102"/>
      <c r="R8" s="110"/>
      <c r="S8" s="113"/>
      <c r="T8" s="102"/>
      <c r="U8" s="361" t="str">
        <f t="shared" si="2"/>
        <v/>
      </c>
      <c r="V8" s="361" t="str">
        <f t="shared" si="11"/>
        <v/>
      </c>
      <c r="W8" s="102"/>
      <c r="X8" s="110"/>
      <c r="Y8" s="110"/>
      <c r="Z8" s="110"/>
      <c r="AA8" s="55"/>
      <c r="AB8" s="67"/>
      <c r="AC8" s="56"/>
      <c r="AD8" s="110"/>
      <c r="AE8" s="56"/>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row>
    <row r="9" spans="1:67" ht="21" customHeight="1">
      <c r="A9" s="595"/>
      <c r="B9" s="596"/>
      <c r="C9" s="338" t="str">
        <f t="shared" si="7"/>
        <v>TN0067865</v>
      </c>
      <c r="D9" s="338" t="str">
        <f t="shared" si="8"/>
        <v>External Outfall</v>
      </c>
      <c r="E9" s="337" t="str">
        <f t="shared" si="9"/>
        <v>001</v>
      </c>
      <c r="F9" s="338">
        <f t="shared" si="10"/>
        <v>2024</v>
      </c>
      <c r="G9" s="338" t="s">
        <v>336</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4"/>
      <c r="AD9" s="109"/>
      <c r="AE9" s="54"/>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row>
    <row r="10" spans="1:67" ht="21" customHeight="1">
      <c r="A10" s="595"/>
      <c r="B10" s="596"/>
      <c r="C10" s="338" t="str">
        <f t="shared" si="7"/>
        <v>TN0067865</v>
      </c>
      <c r="D10" s="338" t="str">
        <f t="shared" si="8"/>
        <v>External Outfall</v>
      </c>
      <c r="E10" s="337" t="str">
        <f t="shared" si="9"/>
        <v>001</v>
      </c>
      <c r="F10" s="338">
        <f t="shared" si="10"/>
        <v>2024</v>
      </c>
      <c r="G10" s="338" t="s">
        <v>336</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6"/>
      <c r="AD10" s="110"/>
      <c r="AE10" s="56"/>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row>
    <row r="11" spans="1:67" ht="21" customHeight="1">
      <c r="A11" s="595"/>
      <c r="B11" s="596"/>
      <c r="C11" s="338" t="str">
        <f t="shared" si="7"/>
        <v>TN0067865</v>
      </c>
      <c r="D11" s="338" t="str">
        <f t="shared" si="8"/>
        <v>External Outfall</v>
      </c>
      <c r="E11" s="337" t="str">
        <f t="shared" si="9"/>
        <v>001</v>
      </c>
      <c r="F11" s="338">
        <f t="shared" si="10"/>
        <v>2024</v>
      </c>
      <c r="G11" s="338" t="s">
        <v>336</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4"/>
      <c r="AD11" s="109"/>
      <c r="AE11" s="54"/>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row>
    <row r="12" spans="1:67" ht="21" customHeight="1">
      <c r="A12" s="595"/>
      <c r="B12" s="596"/>
      <c r="C12" s="338" t="str">
        <f t="shared" si="7"/>
        <v>TN0067865</v>
      </c>
      <c r="D12" s="338" t="str">
        <f t="shared" si="8"/>
        <v>External Outfall</v>
      </c>
      <c r="E12" s="337" t="str">
        <f t="shared" si="9"/>
        <v>001</v>
      </c>
      <c r="F12" s="338">
        <f t="shared" si="10"/>
        <v>2024</v>
      </c>
      <c r="G12" s="338" t="s">
        <v>336</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102"/>
      <c r="X12" s="110"/>
      <c r="Y12" s="110"/>
      <c r="Z12" s="110"/>
      <c r="AA12" s="55"/>
      <c r="AB12" s="67"/>
      <c r="AC12" s="56"/>
      <c r="AD12" s="110"/>
      <c r="AE12" s="56"/>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row>
    <row r="13" spans="1:67" ht="21" customHeight="1">
      <c r="A13" s="595"/>
      <c r="B13" s="596"/>
      <c r="C13" s="338" t="str">
        <f t="shared" si="7"/>
        <v>TN0067865</v>
      </c>
      <c r="D13" s="338" t="str">
        <f t="shared" si="8"/>
        <v>External Outfall</v>
      </c>
      <c r="E13" s="337" t="str">
        <f t="shared" si="9"/>
        <v>001</v>
      </c>
      <c r="F13" s="338">
        <f t="shared" si="10"/>
        <v>2024</v>
      </c>
      <c r="G13" s="338" t="s">
        <v>336</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4"/>
      <c r="AD13" s="109"/>
      <c r="AE13" s="54"/>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row>
    <row r="14" spans="1:67" ht="21" customHeight="1">
      <c r="A14" s="595"/>
      <c r="B14" s="596"/>
      <c r="C14" s="338" t="str">
        <f t="shared" si="7"/>
        <v>TN0067865</v>
      </c>
      <c r="D14" s="338" t="str">
        <f t="shared" si="8"/>
        <v>External Outfall</v>
      </c>
      <c r="E14" s="337" t="str">
        <f t="shared" si="9"/>
        <v>001</v>
      </c>
      <c r="F14" s="338">
        <f t="shared" si="10"/>
        <v>2024</v>
      </c>
      <c r="G14" s="338" t="s">
        <v>336</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102"/>
      <c r="X14" s="110"/>
      <c r="Y14" s="110"/>
      <c r="Z14" s="110"/>
      <c r="AA14" s="55"/>
      <c r="AB14" s="67"/>
      <c r="AC14" s="56"/>
      <c r="AD14" s="110"/>
      <c r="AE14" s="56"/>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row>
    <row r="15" spans="1:67" ht="21" customHeight="1">
      <c r="A15" s="595"/>
      <c r="B15" s="596"/>
      <c r="C15" s="338" t="str">
        <f t="shared" si="7"/>
        <v>TN0067865</v>
      </c>
      <c r="D15" s="338" t="str">
        <f t="shared" si="8"/>
        <v>External Outfall</v>
      </c>
      <c r="E15" s="337" t="str">
        <f t="shared" si="9"/>
        <v>001</v>
      </c>
      <c r="F15" s="338">
        <f t="shared" si="10"/>
        <v>2024</v>
      </c>
      <c r="G15" s="338" t="s">
        <v>336</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4"/>
      <c r="AD15" s="109"/>
      <c r="AE15" s="54"/>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row>
    <row r="16" spans="1:67" ht="21" customHeight="1">
      <c r="A16" s="595"/>
      <c r="B16" s="596"/>
      <c r="C16" s="338" t="str">
        <f t="shared" si="7"/>
        <v>TN0067865</v>
      </c>
      <c r="D16" s="338" t="str">
        <f t="shared" si="8"/>
        <v>External Outfall</v>
      </c>
      <c r="E16" s="337" t="str">
        <f t="shared" si="9"/>
        <v>001</v>
      </c>
      <c r="F16" s="338">
        <f t="shared" si="10"/>
        <v>2024</v>
      </c>
      <c r="G16" s="338" t="s">
        <v>336</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102"/>
      <c r="X16" s="110"/>
      <c r="Y16" s="72"/>
      <c r="Z16" s="72"/>
      <c r="AA16" s="73"/>
      <c r="AB16" s="31"/>
      <c r="AC16" s="74"/>
      <c r="AD16" s="72"/>
      <c r="AE16" s="74"/>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row>
    <row r="17" spans="1:40" ht="21" customHeight="1">
      <c r="A17" s="595"/>
      <c r="B17" s="596"/>
      <c r="C17" s="338" t="str">
        <f t="shared" si="7"/>
        <v>TN0067865</v>
      </c>
      <c r="D17" s="338" t="str">
        <f t="shared" si="8"/>
        <v>External Outfall</v>
      </c>
      <c r="E17" s="337" t="str">
        <f t="shared" si="9"/>
        <v>001</v>
      </c>
      <c r="F17" s="338">
        <f t="shared" si="10"/>
        <v>2024</v>
      </c>
      <c r="G17" s="338" t="s">
        <v>336</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4"/>
      <c r="AD17" s="109"/>
      <c r="AE17" s="54"/>
      <c r="AF17" s="146"/>
      <c r="AG17" s="101"/>
      <c r="AH17" s="361" t="str">
        <f t="shared" si="3"/>
        <v/>
      </c>
      <c r="AI17" s="101"/>
      <c r="AJ17" s="361" t="str">
        <f t="shared" si="4"/>
        <v/>
      </c>
      <c r="AK17" s="101"/>
      <c r="AL17" s="361" t="str">
        <f t="shared" si="5"/>
        <v/>
      </c>
      <c r="AM17" s="101"/>
      <c r="AN17" s="361" t="str">
        <f t="shared" si="6"/>
        <v/>
      </c>
    </row>
    <row r="18" spans="1:40" ht="21" customHeight="1">
      <c r="A18" s="595"/>
      <c r="B18" s="596"/>
      <c r="C18" s="338" t="str">
        <f t="shared" si="7"/>
        <v>TN0067865</v>
      </c>
      <c r="D18" s="338" t="str">
        <f t="shared" si="8"/>
        <v>External Outfall</v>
      </c>
      <c r="E18" s="337" t="str">
        <f t="shared" si="9"/>
        <v>001</v>
      </c>
      <c r="F18" s="338">
        <f t="shared" si="10"/>
        <v>2024</v>
      </c>
      <c r="G18" s="338" t="s">
        <v>336</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6"/>
      <c r="AD18" s="110"/>
      <c r="AE18" s="56"/>
      <c r="AF18" s="147"/>
      <c r="AG18" s="102"/>
      <c r="AH18" s="361" t="str">
        <f t="shared" si="3"/>
        <v/>
      </c>
      <c r="AI18" s="102"/>
      <c r="AJ18" s="361" t="str">
        <f t="shared" si="4"/>
        <v/>
      </c>
      <c r="AK18" s="102"/>
      <c r="AL18" s="361" t="str">
        <f t="shared" si="5"/>
        <v/>
      </c>
      <c r="AM18" s="102"/>
      <c r="AN18" s="361" t="str">
        <f t="shared" si="6"/>
        <v/>
      </c>
    </row>
    <row r="19" spans="1:40" ht="21" customHeight="1">
      <c r="A19" s="595"/>
      <c r="B19" s="596"/>
      <c r="C19" s="338" t="str">
        <f t="shared" si="7"/>
        <v>TN0067865</v>
      </c>
      <c r="D19" s="338" t="str">
        <f t="shared" si="8"/>
        <v>External Outfall</v>
      </c>
      <c r="E19" s="337" t="str">
        <f t="shared" si="9"/>
        <v>001</v>
      </c>
      <c r="F19" s="338">
        <f t="shared" si="10"/>
        <v>2024</v>
      </c>
      <c r="G19" s="338" t="s">
        <v>336</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4"/>
      <c r="AD19" s="109"/>
      <c r="AE19" s="54"/>
      <c r="AF19" s="146"/>
      <c r="AG19" s="101"/>
      <c r="AH19" s="361" t="str">
        <f t="shared" si="3"/>
        <v/>
      </c>
      <c r="AI19" s="101"/>
      <c r="AJ19" s="361" t="str">
        <f t="shared" si="4"/>
        <v/>
      </c>
      <c r="AK19" s="101"/>
      <c r="AL19" s="361" t="str">
        <f t="shared" si="5"/>
        <v/>
      </c>
      <c r="AM19" s="101"/>
      <c r="AN19" s="361" t="str">
        <f t="shared" si="6"/>
        <v/>
      </c>
    </row>
    <row r="20" spans="1:40" ht="21" customHeight="1">
      <c r="A20" s="595"/>
      <c r="B20" s="596"/>
      <c r="C20" s="338" t="str">
        <f t="shared" si="7"/>
        <v>TN0067865</v>
      </c>
      <c r="D20" s="338" t="str">
        <f t="shared" si="8"/>
        <v>External Outfall</v>
      </c>
      <c r="E20" s="337" t="str">
        <f t="shared" si="9"/>
        <v>001</v>
      </c>
      <c r="F20" s="338">
        <f t="shared" si="10"/>
        <v>2024</v>
      </c>
      <c r="G20" s="338" t="s">
        <v>336</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102"/>
      <c r="X20" s="110"/>
      <c r="Y20" s="110"/>
      <c r="Z20" s="110"/>
      <c r="AA20" s="55"/>
      <c r="AB20" s="67"/>
      <c r="AC20" s="56"/>
      <c r="AD20" s="110"/>
      <c r="AE20" s="56"/>
      <c r="AF20" s="147"/>
      <c r="AG20" s="102"/>
      <c r="AH20" s="361" t="str">
        <f t="shared" si="3"/>
        <v/>
      </c>
      <c r="AI20" s="102"/>
      <c r="AJ20" s="361" t="str">
        <f t="shared" si="4"/>
        <v/>
      </c>
      <c r="AK20" s="102"/>
      <c r="AL20" s="361" t="str">
        <f t="shared" si="5"/>
        <v/>
      </c>
      <c r="AM20" s="102"/>
      <c r="AN20" s="361" t="str">
        <f t="shared" si="6"/>
        <v/>
      </c>
    </row>
    <row r="21" spans="1:40" ht="21" customHeight="1">
      <c r="A21" s="595"/>
      <c r="B21" s="596"/>
      <c r="C21" s="338" t="str">
        <f t="shared" si="7"/>
        <v>TN0067865</v>
      </c>
      <c r="D21" s="338" t="str">
        <f t="shared" si="8"/>
        <v>External Outfall</v>
      </c>
      <c r="E21" s="337" t="str">
        <f t="shared" si="9"/>
        <v>001</v>
      </c>
      <c r="F21" s="338">
        <f t="shared" si="10"/>
        <v>2024</v>
      </c>
      <c r="G21" s="338" t="s">
        <v>336</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4"/>
      <c r="AD21" s="109"/>
      <c r="AE21" s="54"/>
      <c r="AF21" s="146"/>
      <c r="AG21" s="101"/>
      <c r="AH21" s="361" t="str">
        <f t="shared" si="3"/>
        <v/>
      </c>
      <c r="AI21" s="101"/>
      <c r="AJ21" s="361" t="str">
        <f t="shared" si="4"/>
        <v/>
      </c>
      <c r="AK21" s="101"/>
      <c r="AL21" s="361" t="str">
        <f t="shared" si="5"/>
        <v/>
      </c>
      <c r="AM21" s="101"/>
      <c r="AN21" s="361" t="str">
        <f t="shared" si="6"/>
        <v/>
      </c>
    </row>
    <row r="22" spans="1:40" ht="21" customHeight="1">
      <c r="A22" s="595"/>
      <c r="B22" s="596"/>
      <c r="C22" s="338" t="str">
        <f t="shared" si="7"/>
        <v>TN0067865</v>
      </c>
      <c r="D22" s="338" t="str">
        <f t="shared" si="8"/>
        <v>External Outfall</v>
      </c>
      <c r="E22" s="337" t="str">
        <f t="shared" si="9"/>
        <v>001</v>
      </c>
      <c r="F22" s="338">
        <f t="shared" si="10"/>
        <v>2024</v>
      </c>
      <c r="G22" s="338" t="s">
        <v>336</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102"/>
      <c r="X22" s="110"/>
      <c r="Y22" s="110"/>
      <c r="Z22" s="110"/>
      <c r="AA22" s="55"/>
      <c r="AB22" s="67"/>
      <c r="AC22" s="56"/>
      <c r="AD22" s="110"/>
      <c r="AE22" s="56"/>
      <c r="AF22" s="147"/>
      <c r="AG22" s="71"/>
      <c r="AH22" s="361" t="str">
        <f t="shared" si="3"/>
        <v/>
      </c>
      <c r="AI22" s="71"/>
      <c r="AJ22" s="361" t="str">
        <f t="shared" si="4"/>
        <v/>
      </c>
      <c r="AK22" s="71"/>
      <c r="AL22" s="361" t="str">
        <f t="shared" si="5"/>
        <v/>
      </c>
      <c r="AM22" s="71"/>
      <c r="AN22" s="361" t="str">
        <f t="shared" si="6"/>
        <v/>
      </c>
    </row>
    <row r="23" spans="1:40" ht="21" customHeight="1">
      <c r="A23" s="595"/>
      <c r="B23" s="596"/>
      <c r="C23" s="338" t="str">
        <f t="shared" si="7"/>
        <v>TN0067865</v>
      </c>
      <c r="D23" s="338" t="str">
        <f t="shared" si="8"/>
        <v>External Outfall</v>
      </c>
      <c r="E23" s="337" t="str">
        <f t="shared" si="9"/>
        <v>001</v>
      </c>
      <c r="F23" s="338">
        <f t="shared" si="10"/>
        <v>2024</v>
      </c>
      <c r="G23" s="338" t="s">
        <v>336</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4"/>
      <c r="AD23" s="109"/>
      <c r="AE23" s="54"/>
      <c r="AF23" s="146"/>
      <c r="AG23" s="101"/>
      <c r="AH23" s="361" t="str">
        <f t="shared" si="3"/>
        <v/>
      </c>
      <c r="AI23" s="101"/>
      <c r="AJ23" s="361" t="str">
        <f t="shared" si="4"/>
        <v/>
      </c>
      <c r="AK23" s="101"/>
      <c r="AL23" s="361" t="str">
        <f t="shared" si="5"/>
        <v/>
      </c>
      <c r="AM23" s="101"/>
      <c r="AN23" s="361" t="str">
        <f t="shared" si="6"/>
        <v/>
      </c>
    </row>
    <row r="24" spans="1:40" ht="21" customHeight="1">
      <c r="A24" s="595"/>
      <c r="B24" s="596"/>
      <c r="C24" s="338" t="str">
        <f t="shared" si="7"/>
        <v>TN0067865</v>
      </c>
      <c r="D24" s="338" t="str">
        <f t="shared" si="8"/>
        <v>External Outfall</v>
      </c>
      <c r="E24" s="337" t="str">
        <f t="shared" si="9"/>
        <v>001</v>
      </c>
      <c r="F24" s="338">
        <f t="shared" si="10"/>
        <v>2024</v>
      </c>
      <c r="G24" s="338" t="s">
        <v>336</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102"/>
      <c r="X24" s="110"/>
      <c r="Y24" s="110"/>
      <c r="Z24" s="110"/>
      <c r="AA24" s="55"/>
      <c r="AB24" s="67"/>
      <c r="AC24" s="56"/>
      <c r="AD24" s="110"/>
      <c r="AE24" s="56"/>
      <c r="AF24" s="147"/>
      <c r="AG24" s="71"/>
      <c r="AH24" s="361" t="str">
        <f t="shared" si="3"/>
        <v/>
      </c>
      <c r="AI24" s="71"/>
      <c r="AJ24" s="361" t="str">
        <f t="shared" si="4"/>
        <v/>
      </c>
      <c r="AK24" s="71"/>
      <c r="AL24" s="361" t="str">
        <f t="shared" si="5"/>
        <v/>
      </c>
      <c r="AM24" s="71"/>
      <c r="AN24" s="361" t="str">
        <f t="shared" si="6"/>
        <v/>
      </c>
    </row>
    <row r="25" spans="1:40" ht="21" customHeight="1">
      <c r="A25" s="595"/>
      <c r="B25" s="596"/>
      <c r="C25" s="338" t="str">
        <f t="shared" si="7"/>
        <v>TN0067865</v>
      </c>
      <c r="D25" s="338" t="str">
        <f t="shared" si="8"/>
        <v>External Outfall</v>
      </c>
      <c r="E25" s="337" t="str">
        <f t="shared" si="9"/>
        <v>001</v>
      </c>
      <c r="F25" s="338">
        <f t="shared" si="10"/>
        <v>2024</v>
      </c>
      <c r="G25" s="338" t="s">
        <v>336</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4"/>
      <c r="AD25" s="109"/>
      <c r="AE25" s="54"/>
      <c r="AF25" s="146"/>
      <c r="AG25" s="101"/>
      <c r="AH25" s="361" t="str">
        <f t="shared" si="3"/>
        <v/>
      </c>
      <c r="AI25" s="101"/>
      <c r="AJ25" s="361" t="str">
        <f t="shared" si="4"/>
        <v/>
      </c>
      <c r="AK25" s="101"/>
      <c r="AL25" s="361" t="str">
        <f t="shared" si="5"/>
        <v/>
      </c>
      <c r="AM25" s="101"/>
      <c r="AN25" s="361" t="str">
        <f t="shared" si="6"/>
        <v/>
      </c>
    </row>
    <row r="26" spans="1:40" ht="21" customHeight="1">
      <c r="A26" s="595"/>
      <c r="B26" s="596"/>
      <c r="C26" s="338" t="str">
        <f t="shared" si="7"/>
        <v>TN0067865</v>
      </c>
      <c r="D26" s="338" t="str">
        <f t="shared" si="8"/>
        <v>External Outfall</v>
      </c>
      <c r="E26" s="337" t="str">
        <f t="shared" si="9"/>
        <v>001</v>
      </c>
      <c r="F26" s="338">
        <f t="shared" si="10"/>
        <v>2024</v>
      </c>
      <c r="G26" s="338" t="s">
        <v>336</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102"/>
      <c r="X26" s="110"/>
      <c r="Y26" s="110"/>
      <c r="Z26" s="110"/>
      <c r="AA26" s="55"/>
      <c r="AB26" s="67"/>
      <c r="AC26" s="56"/>
      <c r="AD26" s="110"/>
      <c r="AE26" s="56"/>
      <c r="AF26" s="147"/>
      <c r="AG26" s="102"/>
      <c r="AH26" s="361" t="str">
        <f t="shared" si="3"/>
        <v/>
      </c>
      <c r="AI26" s="102"/>
      <c r="AJ26" s="361" t="str">
        <f t="shared" si="4"/>
        <v/>
      </c>
      <c r="AK26" s="102"/>
      <c r="AL26" s="361" t="str">
        <f t="shared" si="5"/>
        <v/>
      </c>
      <c r="AM26" s="102"/>
      <c r="AN26" s="361" t="str">
        <f t="shared" si="6"/>
        <v/>
      </c>
    </row>
    <row r="27" spans="1:40" ht="21" customHeight="1">
      <c r="A27" s="595"/>
      <c r="B27" s="596"/>
      <c r="C27" s="338" t="str">
        <f t="shared" si="7"/>
        <v>TN0067865</v>
      </c>
      <c r="D27" s="338" t="str">
        <f t="shared" si="8"/>
        <v>External Outfall</v>
      </c>
      <c r="E27" s="337" t="str">
        <f t="shared" si="9"/>
        <v>001</v>
      </c>
      <c r="F27" s="338">
        <f t="shared" si="10"/>
        <v>2024</v>
      </c>
      <c r="G27" s="338" t="s">
        <v>336</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4"/>
      <c r="AD27" s="109"/>
      <c r="AE27" s="54"/>
      <c r="AF27" s="146"/>
      <c r="AG27" s="101"/>
      <c r="AH27" s="361" t="str">
        <f t="shared" si="3"/>
        <v/>
      </c>
      <c r="AI27" s="101"/>
      <c r="AJ27" s="361" t="str">
        <f t="shared" si="4"/>
        <v/>
      </c>
      <c r="AK27" s="101"/>
      <c r="AL27" s="361" t="str">
        <f t="shared" si="5"/>
        <v/>
      </c>
      <c r="AM27" s="101"/>
      <c r="AN27" s="361" t="str">
        <f t="shared" si="6"/>
        <v/>
      </c>
    </row>
    <row r="28" spans="1:40" ht="21" customHeight="1">
      <c r="A28" s="595"/>
      <c r="B28" s="596"/>
      <c r="C28" s="338" t="str">
        <f t="shared" si="7"/>
        <v>TN0067865</v>
      </c>
      <c r="D28" s="338" t="str">
        <f t="shared" si="8"/>
        <v>External Outfall</v>
      </c>
      <c r="E28" s="337" t="str">
        <f t="shared" si="9"/>
        <v>001</v>
      </c>
      <c r="F28" s="338">
        <f t="shared" si="10"/>
        <v>2024</v>
      </c>
      <c r="G28" s="338" t="s">
        <v>336</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102"/>
      <c r="X28" s="110"/>
      <c r="Y28" s="110"/>
      <c r="Z28" s="110"/>
      <c r="AA28" s="55"/>
      <c r="AB28" s="67"/>
      <c r="AC28" s="56"/>
      <c r="AD28" s="110"/>
      <c r="AE28" s="56"/>
      <c r="AF28" s="147"/>
      <c r="AG28" s="71"/>
      <c r="AH28" s="361" t="str">
        <f t="shared" si="3"/>
        <v/>
      </c>
      <c r="AI28" s="71"/>
      <c r="AJ28" s="361" t="str">
        <f t="shared" si="4"/>
        <v/>
      </c>
      <c r="AK28" s="71"/>
      <c r="AL28" s="361" t="str">
        <f t="shared" si="5"/>
        <v/>
      </c>
      <c r="AM28" s="71"/>
      <c r="AN28" s="361" t="str">
        <f t="shared" si="6"/>
        <v/>
      </c>
    </row>
    <row r="29" spans="1:40" ht="21" customHeight="1">
      <c r="A29" s="595"/>
      <c r="B29" s="596"/>
      <c r="C29" s="338" t="str">
        <f t="shared" si="7"/>
        <v>TN0067865</v>
      </c>
      <c r="D29" s="338" t="str">
        <f t="shared" si="8"/>
        <v>External Outfall</v>
      </c>
      <c r="E29" s="337" t="str">
        <f t="shared" si="9"/>
        <v>001</v>
      </c>
      <c r="F29" s="338">
        <f t="shared" si="10"/>
        <v>2024</v>
      </c>
      <c r="G29" s="338" t="s">
        <v>336</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4"/>
      <c r="AD29" s="109"/>
      <c r="AE29" s="54"/>
      <c r="AF29" s="146"/>
      <c r="AG29" s="101"/>
      <c r="AH29" s="361" t="str">
        <f t="shared" si="3"/>
        <v/>
      </c>
      <c r="AI29" s="101"/>
      <c r="AJ29" s="361" t="str">
        <f t="shared" si="4"/>
        <v/>
      </c>
      <c r="AK29" s="101"/>
      <c r="AL29" s="361" t="str">
        <f t="shared" si="5"/>
        <v/>
      </c>
      <c r="AM29" s="101"/>
      <c r="AN29" s="361" t="str">
        <f t="shared" si="6"/>
        <v/>
      </c>
    </row>
    <row r="30" spans="1:40" ht="21" customHeight="1">
      <c r="A30" s="595"/>
      <c r="B30" s="596"/>
      <c r="C30" s="338" t="str">
        <f t="shared" si="7"/>
        <v>TN0067865</v>
      </c>
      <c r="D30" s="338" t="str">
        <f t="shared" si="8"/>
        <v>External Outfall</v>
      </c>
      <c r="E30" s="337" t="str">
        <f t="shared" si="9"/>
        <v>001</v>
      </c>
      <c r="F30" s="338">
        <f t="shared" si="10"/>
        <v>2024</v>
      </c>
      <c r="G30" s="338" t="s">
        <v>336</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102"/>
      <c r="X30" s="110"/>
      <c r="Y30" s="110"/>
      <c r="Z30" s="110"/>
      <c r="AA30" s="55"/>
      <c r="AB30" s="67"/>
      <c r="AC30" s="56"/>
      <c r="AD30" s="110"/>
      <c r="AE30" s="56"/>
      <c r="AF30" s="147"/>
      <c r="AG30" s="71"/>
      <c r="AH30" s="361" t="str">
        <f t="shared" si="3"/>
        <v/>
      </c>
      <c r="AI30" s="71"/>
      <c r="AJ30" s="361" t="str">
        <f t="shared" si="4"/>
        <v/>
      </c>
      <c r="AK30" s="71"/>
      <c r="AL30" s="361" t="str">
        <f t="shared" si="5"/>
        <v/>
      </c>
      <c r="AM30" s="71"/>
      <c r="AN30" s="361" t="str">
        <f t="shared" si="6"/>
        <v/>
      </c>
    </row>
    <row r="31" spans="1:40" ht="21" customHeight="1">
      <c r="A31" s="595"/>
      <c r="B31" s="596"/>
      <c r="C31" s="338" t="str">
        <f t="shared" si="7"/>
        <v>TN0067865</v>
      </c>
      <c r="D31" s="338" t="str">
        <f t="shared" si="8"/>
        <v>External Outfall</v>
      </c>
      <c r="E31" s="337" t="str">
        <f t="shared" si="9"/>
        <v>001</v>
      </c>
      <c r="F31" s="338">
        <f t="shared" si="10"/>
        <v>2024</v>
      </c>
      <c r="G31" s="338" t="s">
        <v>336</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4"/>
      <c r="AD31" s="109"/>
      <c r="AE31" s="54"/>
      <c r="AF31" s="146"/>
      <c r="AG31" s="101"/>
      <c r="AH31" s="361" t="str">
        <f t="shared" si="3"/>
        <v/>
      </c>
      <c r="AI31" s="101"/>
      <c r="AJ31" s="361" t="str">
        <f t="shared" si="4"/>
        <v/>
      </c>
      <c r="AK31" s="101"/>
      <c r="AL31" s="361" t="str">
        <f t="shared" si="5"/>
        <v/>
      </c>
      <c r="AM31" s="101"/>
      <c r="AN31" s="361" t="str">
        <f t="shared" si="6"/>
        <v/>
      </c>
    </row>
    <row r="32" spans="1:40" ht="21" customHeight="1">
      <c r="A32" s="595"/>
      <c r="B32" s="596"/>
      <c r="C32" s="338" t="str">
        <f t="shared" si="7"/>
        <v>TN0067865</v>
      </c>
      <c r="D32" s="338" t="str">
        <f t="shared" si="8"/>
        <v>External Outfall</v>
      </c>
      <c r="E32" s="337" t="str">
        <f t="shared" si="9"/>
        <v>001</v>
      </c>
      <c r="F32" s="338">
        <f t="shared" si="10"/>
        <v>2024</v>
      </c>
      <c r="G32" s="338" t="s">
        <v>336</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6"/>
      <c r="AD32" s="110"/>
      <c r="AE32" s="56"/>
      <c r="AF32" s="147"/>
      <c r="AG32" s="102"/>
      <c r="AH32" s="361" t="str">
        <f t="shared" si="3"/>
        <v/>
      </c>
      <c r="AI32" s="102"/>
      <c r="AJ32" s="158" t="str">
        <f t="shared" si="4"/>
        <v/>
      </c>
      <c r="AK32" s="102"/>
      <c r="AL32" s="361" t="str">
        <f t="shared" si="5"/>
        <v/>
      </c>
      <c r="AM32" s="102"/>
      <c r="AN32" s="361" t="str">
        <f t="shared" si="6"/>
        <v/>
      </c>
    </row>
    <row r="33" spans="1:67" ht="21" customHeight="1">
      <c r="A33" s="595"/>
      <c r="B33" s="596"/>
      <c r="C33" s="338" t="str">
        <f t="shared" si="7"/>
        <v>TN0067865</v>
      </c>
      <c r="D33" s="338" t="str">
        <f t="shared" si="8"/>
        <v>External Outfall</v>
      </c>
      <c r="E33" s="337" t="str">
        <f t="shared" si="9"/>
        <v>001</v>
      </c>
      <c r="F33" s="338">
        <f t="shared" si="10"/>
        <v>2024</v>
      </c>
      <c r="G33" s="338" t="s">
        <v>336</v>
      </c>
      <c r="H33" s="339">
        <v>30</v>
      </c>
      <c r="I33" s="100"/>
      <c r="J33" s="106"/>
      <c r="K33" s="106"/>
      <c r="L33" s="101"/>
      <c r="M33" s="112"/>
      <c r="N33" s="101"/>
      <c r="O33" s="361" t="str">
        <f t="shared" si="0"/>
        <v/>
      </c>
      <c r="P33" s="361" t="str">
        <f t="shared" si="1"/>
        <v/>
      </c>
      <c r="Q33" s="101"/>
      <c r="R33" s="109"/>
      <c r="S33" s="112"/>
      <c r="T33" s="101"/>
      <c r="U33" s="361" t="str">
        <f t="shared" si="2"/>
        <v/>
      </c>
      <c r="V33" s="361" t="str">
        <f t="shared" si="11"/>
        <v/>
      </c>
      <c r="W33" s="101"/>
      <c r="X33" s="109"/>
      <c r="Y33" s="109"/>
      <c r="Z33" s="109"/>
      <c r="AA33" s="53"/>
      <c r="AB33" s="66"/>
      <c r="AC33" s="54"/>
      <c r="AD33" s="109"/>
      <c r="AE33" s="54"/>
      <c r="AF33" s="146"/>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row>
    <row r="34" spans="1:67" ht="21" customHeight="1" thickBot="1">
      <c r="A34" s="597"/>
      <c r="B34" s="599"/>
      <c r="C34" s="338" t="str">
        <f t="shared" si="7"/>
        <v>TN0067865</v>
      </c>
      <c r="D34" s="338" t="str">
        <f t="shared" si="8"/>
        <v>External Outfall</v>
      </c>
      <c r="E34" s="337" t="str">
        <f t="shared" si="9"/>
        <v>001</v>
      </c>
      <c r="F34" s="338">
        <f t="shared" si="10"/>
        <v>2024</v>
      </c>
      <c r="G34" s="338" t="s">
        <v>336</v>
      </c>
      <c r="H34" s="342">
        <v>31</v>
      </c>
      <c r="I34" s="105"/>
      <c r="J34" s="108"/>
      <c r="K34" s="108"/>
      <c r="L34" s="103"/>
      <c r="M34" s="114"/>
      <c r="N34" s="103"/>
      <c r="O34" s="366" t="str">
        <f t="shared" si="0"/>
        <v/>
      </c>
      <c r="P34" s="366" t="str">
        <f t="shared" si="1"/>
        <v/>
      </c>
      <c r="Q34" s="103"/>
      <c r="R34" s="111"/>
      <c r="S34" s="114"/>
      <c r="T34" s="103"/>
      <c r="U34" s="366" t="str">
        <f t="shared" si="2"/>
        <v/>
      </c>
      <c r="V34" s="366" t="str">
        <f>IF(S34&lt;&gt;0,(1-T34/S34)*100,"")</f>
        <v/>
      </c>
      <c r="W34" s="103"/>
      <c r="X34" s="111"/>
      <c r="Y34" s="111"/>
      <c r="Z34" s="111"/>
      <c r="AA34" s="57"/>
      <c r="AB34" s="68"/>
      <c r="AC34" s="58"/>
      <c r="AD34" s="111"/>
      <c r="AE34" s="58"/>
      <c r="AF34" s="149"/>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row>
    <row r="35" spans="2:67" s="5" customFormat="1" ht="21" customHeight="1">
      <c r="B35" s="349"/>
      <c r="C35" s="676" t="s">
        <v>311</v>
      </c>
      <c r="D35" s="677"/>
      <c r="E35" s="677"/>
      <c r="F35" s="19"/>
      <c r="G35" s="20"/>
      <c r="H35" s="115" t="s">
        <v>312</v>
      </c>
      <c r="I35" s="116">
        <f>SUM(I4:I34)</f>
        <v>0</v>
      </c>
      <c r="J35" s="117">
        <f>SUM(J4:J34)</f>
        <v>0</v>
      </c>
      <c r="K35" s="117">
        <f>SUM(K4:K34)</f>
        <v>0</v>
      </c>
      <c r="L35" s="118">
        <f>SUM(L4:L34)</f>
        <v>0</v>
      </c>
      <c r="M35" s="123"/>
      <c r="N35" s="124"/>
      <c r="O35" s="118">
        <f>SUM(O4:O34)</f>
        <v>0</v>
      </c>
      <c r="P35" s="124"/>
      <c r="Q35" s="124"/>
      <c r="R35" s="277"/>
      <c r="S35" s="121"/>
      <c r="T35" s="119"/>
      <c r="U35" s="118">
        <f>SUM(U4:U34)</f>
        <v>0</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row>
    <row r="36" spans="2:67" s="5" customFormat="1" ht="21" customHeight="1">
      <c r="B36" s="349"/>
      <c r="C36" s="678"/>
      <c r="D36" s="678"/>
      <c r="E36" s="678"/>
      <c r="F36" s="21"/>
      <c r="G36" s="22"/>
      <c r="H36" s="129" t="s">
        <v>313</v>
      </c>
      <c r="I36" s="130"/>
      <c r="J36" s="131" t="e">
        <f>AVERAGE(J4:J34)</f>
        <v>#DIV/0!</v>
      </c>
      <c r="K36" s="131" t="e">
        <f>AVERAGE(K4:K34)</f>
        <v>#DIV/0!</v>
      </c>
      <c r="L36" s="132"/>
      <c r="M36" s="133" t="e">
        <f>AVERAGE(M4:M34)</f>
        <v>#DIV/0!</v>
      </c>
      <c r="N36" s="362" t="e">
        <f>AVERAGE(N4:N34)</f>
        <v>#DIV/0!</v>
      </c>
      <c r="O36" s="362" t="e">
        <f>AVERAGE(O4:O34)</f>
        <v>#DIV/0!</v>
      </c>
      <c r="P36" s="362" t="e">
        <f>(1-N36/M36)*100</f>
        <v>#DIV/0!</v>
      </c>
      <c r="Q36" s="96"/>
      <c r="R36" s="155"/>
      <c r="S36" s="133" t="e">
        <f>AVERAGE(S4:S34)</f>
        <v>#DIV/0!</v>
      </c>
      <c r="T36" s="362" t="e">
        <f>AVERAGE(T4:T34)</f>
        <v>#DIV/0!</v>
      </c>
      <c r="U36" s="362" t="e">
        <f>AVERAGE(U4:U34)</f>
        <v>#DIV/0!</v>
      </c>
      <c r="V36" s="362" t="e">
        <f>(1-T36/S36)*100</f>
        <v>#DIV/0!</v>
      </c>
      <c r="W36" s="96"/>
      <c r="X36" s="155"/>
      <c r="Y36" s="363" t="e">
        <f>AVERAGE(Y4:Y34)</f>
        <v>#DIV/0!</v>
      </c>
      <c r="Z36" s="135"/>
      <c r="AA36" s="132"/>
      <c r="AB36" s="363" t="e">
        <f>AVERAGE(AB4:AB34)</f>
        <v>#DIV/0!</v>
      </c>
      <c r="AC36" s="134"/>
      <c r="AD36" s="363" t="e">
        <f>GEOMEAN(AD4:AD34)</f>
        <v>#NUM!</v>
      </c>
      <c r="AE36" s="134"/>
      <c r="AF36" s="136" t="e">
        <f>AVERAGE(AF4:AF34)</f>
        <v>#DIV/0!</v>
      </c>
      <c r="AG36" s="362" t="e">
        <f aca="true" t="shared" si="12" ref="AG36:AN36">AVERAGE(AG4:AG34)</f>
        <v>#DIV/0!</v>
      </c>
      <c r="AH36" s="362" t="e">
        <f t="shared" si="12"/>
        <v>#DIV/0!</v>
      </c>
      <c r="AI36" s="362" t="e">
        <f t="shared" si="12"/>
        <v>#DIV/0!</v>
      </c>
      <c r="AJ36" s="362" t="e">
        <f t="shared" si="12"/>
        <v>#DIV/0!</v>
      </c>
      <c r="AK36" s="362" t="e">
        <f>AVERAGE(AK4:AK34)</f>
        <v>#DIV/0!</v>
      </c>
      <c r="AL36" s="362" t="e">
        <f>AVERAGE(AL4:AL34)</f>
        <v>#DIV/0!</v>
      </c>
      <c r="AM36" s="362" t="e">
        <f t="shared" si="12"/>
        <v>#DIV/0!</v>
      </c>
      <c r="AN36" s="362" t="e">
        <f t="shared" si="12"/>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row>
    <row r="37" spans="2:67" s="5" customFormat="1" ht="21" customHeight="1">
      <c r="B37" s="349"/>
      <c r="C37" s="678"/>
      <c r="D37" s="678"/>
      <c r="E37" s="678"/>
      <c r="F37" s="21"/>
      <c r="G37" s="22"/>
      <c r="H37" s="129" t="s">
        <v>314</v>
      </c>
      <c r="I37" s="137">
        <f>MAX(I4:I34)</f>
        <v>0</v>
      </c>
      <c r="J37" s="131">
        <f>MAX(J4:J34)</f>
        <v>0</v>
      </c>
      <c r="K37" s="131">
        <f aca="true" t="shared" si="13" ref="K37:Z37">MAX(K4:K34)</f>
        <v>0</v>
      </c>
      <c r="L37" s="362">
        <f t="shared" si="13"/>
        <v>0</v>
      </c>
      <c r="M37" s="133">
        <f t="shared" si="13"/>
        <v>0</v>
      </c>
      <c r="N37" s="362">
        <f t="shared" si="13"/>
        <v>0</v>
      </c>
      <c r="O37" s="362">
        <f t="shared" si="13"/>
        <v>0</v>
      </c>
      <c r="P37" s="362">
        <f t="shared" si="13"/>
        <v>0</v>
      </c>
      <c r="Q37" s="362">
        <f t="shared" si="13"/>
        <v>0</v>
      </c>
      <c r="R37" s="363">
        <f t="shared" si="13"/>
        <v>0</v>
      </c>
      <c r="S37" s="133">
        <f t="shared" si="13"/>
        <v>0</v>
      </c>
      <c r="T37" s="362">
        <f t="shared" si="13"/>
        <v>0</v>
      </c>
      <c r="U37" s="362">
        <f t="shared" si="13"/>
        <v>0</v>
      </c>
      <c r="V37" s="362">
        <f t="shared" si="13"/>
        <v>0</v>
      </c>
      <c r="W37" s="362">
        <f t="shared" si="13"/>
        <v>0</v>
      </c>
      <c r="X37" s="363">
        <f t="shared" si="13"/>
        <v>0</v>
      </c>
      <c r="Y37" s="363">
        <f t="shared" si="13"/>
        <v>0</v>
      </c>
      <c r="Z37" s="363">
        <f t="shared" si="13"/>
        <v>0</v>
      </c>
      <c r="AA37" s="132"/>
      <c r="AB37" s="363">
        <f>MAX(AB4:AB34)</f>
        <v>0</v>
      </c>
      <c r="AC37" s="134"/>
      <c r="AD37" s="363">
        <f>MAX(AD4:AD34)</f>
        <v>0</v>
      </c>
      <c r="AE37" s="134"/>
      <c r="AF37" s="136">
        <f aca="true" t="shared" si="14" ref="AF37:AN37">MAX(AF4:AF34)</f>
        <v>0</v>
      </c>
      <c r="AG37" s="362">
        <f t="shared" si="14"/>
        <v>0</v>
      </c>
      <c r="AH37" s="362">
        <f t="shared" si="14"/>
        <v>0</v>
      </c>
      <c r="AI37" s="362">
        <f t="shared" si="14"/>
        <v>0</v>
      </c>
      <c r="AJ37" s="362">
        <f t="shared" si="14"/>
        <v>0</v>
      </c>
      <c r="AK37" s="362">
        <f t="shared" si="14"/>
        <v>0</v>
      </c>
      <c r="AL37" s="362">
        <f t="shared" si="14"/>
        <v>0</v>
      </c>
      <c r="AM37" s="362">
        <f t="shared" si="14"/>
        <v>0</v>
      </c>
      <c r="AN37" s="362">
        <f t="shared" si="14"/>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row>
    <row r="38" spans="2:67" s="5" customFormat="1" ht="21" customHeight="1" thickBot="1">
      <c r="B38" s="349"/>
      <c r="C38" s="678"/>
      <c r="D38" s="678"/>
      <c r="E38" s="678"/>
      <c r="F38" s="21"/>
      <c r="G38" s="22"/>
      <c r="H38" s="138" t="s">
        <v>315</v>
      </c>
      <c r="I38" s="317"/>
      <c r="J38" s="318">
        <f>MIN(J4:J34)</f>
        <v>0</v>
      </c>
      <c r="K38" s="318">
        <f>MIN(K4:K34)</f>
        <v>0</v>
      </c>
      <c r="L38" s="139"/>
      <c r="M38" s="143">
        <f aca="true" t="shared" si="15" ref="M38:Z38">MIN(M4:M34)</f>
        <v>0</v>
      </c>
      <c r="N38" s="140">
        <f t="shared" si="15"/>
        <v>0</v>
      </c>
      <c r="O38" s="140">
        <f t="shared" si="15"/>
        <v>0</v>
      </c>
      <c r="P38" s="542">
        <f t="shared" si="15"/>
        <v>0</v>
      </c>
      <c r="Q38" s="96"/>
      <c r="R38" s="155"/>
      <c r="S38" s="143">
        <f t="shared" si="15"/>
        <v>0</v>
      </c>
      <c r="T38" s="140">
        <f t="shared" si="15"/>
        <v>0</v>
      </c>
      <c r="U38" s="140">
        <f t="shared" si="15"/>
        <v>0</v>
      </c>
      <c r="V38" s="542">
        <f t="shared" si="15"/>
        <v>0</v>
      </c>
      <c r="W38" s="96"/>
      <c r="X38" s="155"/>
      <c r="Y38" s="141">
        <f t="shared" si="15"/>
        <v>0</v>
      </c>
      <c r="Z38" s="141">
        <f t="shared" si="15"/>
        <v>0</v>
      </c>
      <c r="AA38" s="139"/>
      <c r="AB38" s="141">
        <f>MIN(AB4:AB34)</f>
        <v>0</v>
      </c>
      <c r="AC38" s="319"/>
      <c r="AD38" s="141">
        <f>MIN(AD5:AD35)</f>
        <v>0</v>
      </c>
      <c r="AE38" s="319"/>
      <c r="AF38" s="142">
        <f>MIN(AF5:AF35)</f>
        <v>0</v>
      </c>
      <c r="AG38" s="140">
        <f>MIN(AG4:AG34)</f>
        <v>0</v>
      </c>
      <c r="AH38" s="140">
        <f>MIN(AH4:AH34)</f>
        <v>0</v>
      </c>
      <c r="AI38" s="140">
        <f aca="true" t="shared" si="16" ref="AI38:AN38">MIN(AI4:AI34)</f>
        <v>0</v>
      </c>
      <c r="AJ38" s="140">
        <f t="shared" si="16"/>
        <v>0</v>
      </c>
      <c r="AK38" s="140">
        <f t="shared" si="16"/>
        <v>0</v>
      </c>
      <c r="AL38" s="140">
        <f t="shared" si="16"/>
        <v>0</v>
      </c>
      <c r="AM38" s="140">
        <f t="shared" si="16"/>
        <v>0</v>
      </c>
      <c r="AN38" s="140">
        <f t="shared" si="16"/>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row>
    <row r="39" spans="2:67" s="5" customFormat="1" ht="21" customHeight="1">
      <c r="B39" s="349"/>
      <c r="C39" s="678"/>
      <c r="D39" s="678"/>
      <c r="E39" s="678"/>
      <c r="F39" s="679" t="s">
        <v>316</v>
      </c>
      <c r="G39" s="680"/>
      <c r="H39" s="681"/>
      <c r="I39" s="320"/>
      <c r="J39" s="88"/>
      <c r="K39" s="89"/>
      <c r="L39" s="90"/>
      <c r="M39" s="91"/>
      <c r="N39" s="33">
        <f>'Permit Limits'!X11</f>
        <v>65</v>
      </c>
      <c r="O39" s="33">
        <f>'Permit Limits'!Y11</f>
        <v>54</v>
      </c>
      <c r="P39" s="324"/>
      <c r="Q39" s="323"/>
      <c r="R39" s="321"/>
      <c r="S39" s="91"/>
      <c r="T39" s="33">
        <f>'Permit Limits'!AJ11</f>
        <v>120</v>
      </c>
      <c r="U39" s="33">
        <f>'Permit Limits'!AK11</f>
        <v>100</v>
      </c>
      <c r="V39" s="324"/>
      <c r="W39" s="323"/>
      <c r="X39" s="321"/>
      <c r="Y39" s="354"/>
      <c r="Z39" s="33">
        <f>'Permit Limits'!AR11</f>
        <v>9</v>
      </c>
      <c r="AA39" s="35"/>
      <c r="AB39" s="33">
        <f>'Permit Limits'!AU11</f>
        <v>1</v>
      </c>
      <c r="AC39" s="91"/>
      <c r="AD39" s="34">
        <f>'Permit Limits'!AW11</f>
        <v>487</v>
      </c>
      <c r="AE39" s="91"/>
      <c r="AF39" s="304">
        <f>'Permit Limits'!AY11</f>
        <v>2</v>
      </c>
      <c r="AG39" s="33">
        <f>'Permit Limits'!BB11</f>
        <v>0</v>
      </c>
      <c r="AH39" s="33">
        <f>'Permit Limits'!BC11</f>
        <v>0</v>
      </c>
      <c r="AI39" s="151"/>
      <c r="AJ39" s="33">
        <f>'Permit Limits'!BH11</f>
        <v>0</v>
      </c>
      <c r="AK39" s="33">
        <f>'Permit Limits'!BL11</f>
        <v>9999</v>
      </c>
      <c r="AL39" s="33">
        <f>'Permit Limits'!BM11</f>
        <v>9999</v>
      </c>
      <c r="AM39" s="33">
        <f>'Permit Limits'!BQ11</f>
        <v>9999</v>
      </c>
      <c r="AN39" s="33">
        <f>'Permit Limits'!BR11</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row>
    <row r="40" spans="2:67" s="5" customFormat="1" ht="21" customHeight="1" thickBot="1">
      <c r="B40" s="349"/>
      <c r="C40" s="678"/>
      <c r="D40" s="678"/>
      <c r="E40" s="678"/>
      <c r="F40" s="682" t="s">
        <v>317</v>
      </c>
      <c r="G40" s="683"/>
      <c r="H40" s="684"/>
      <c r="I40" s="325"/>
      <c r="J40" s="93"/>
      <c r="K40" s="94"/>
      <c r="L40" s="95"/>
      <c r="M40" s="97"/>
      <c r="N40" s="37"/>
      <c r="O40" s="37"/>
      <c r="P40" s="356">
        <f>'Permit Limits'!Z12</f>
        <v>65</v>
      </c>
      <c r="Q40" s="96"/>
      <c r="R40" s="155"/>
      <c r="S40" s="97"/>
      <c r="T40" s="37"/>
      <c r="U40" s="37"/>
      <c r="V40" s="356">
        <f>'Permit Limits'!AL12</f>
        <v>0</v>
      </c>
      <c r="W40" s="96"/>
      <c r="X40" s="155"/>
      <c r="Y40" s="36">
        <f>'Permit Limits'!AP12</f>
        <v>1</v>
      </c>
      <c r="Z40" s="36">
        <f>'Permit Limits'!AR12</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row>
    <row r="41" spans="2:67" s="5" customFormat="1" ht="21" customHeight="1" thickBot="1">
      <c r="B41" s="349"/>
      <c r="C41" s="678"/>
      <c r="D41" s="678"/>
      <c r="E41" s="678"/>
      <c r="F41" s="685" t="s">
        <v>318</v>
      </c>
      <c r="G41" s="686"/>
      <c r="H41" s="687"/>
      <c r="I41" s="326"/>
      <c r="J41" s="38"/>
      <c r="K41" s="38"/>
      <c r="L41" s="87"/>
      <c r="M41" s="99"/>
      <c r="N41" s="364">
        <f>'Permit Limits'!X13</f>
        <v>45</v>
      </c>
      <c r="O41" s="364">
        <f>'Permit Limits'!Y13</f>
        <v>38</v>
      </c>
      <c r="P41" s="364">
        <f>'Permit Limits'!Z13</f>
        <v>0</v>
      </c>
      <c r="Q41" s="376">
        <f>'Permit Limits'!AA13</f>
        <v>50</v>
      </c>
      <c r="R41" s="279">
        <f>'Permit Limits'!AB13</f>
        <v>42</v>
      </c>
      <c r="S41" s="99"/>
      <c r="T41" s="364">
        <f>'Permit Limits'!AJ13</f>
        <v>100</v>
      </c>
      <c r="U41" s="364">
        <f>'Permit Limits'!AK13</f>
        <v>83</v>
      </c>
      <c r="V41" s="364">
        <f>'Permit Limits'!AL13</f>
        <v>0</v>
      </c>
      <c r="W41" s="376">
        <f>'Permit Limits'!AM13</f>
        <v>110</v>
      </c>
      <c r="X41" s="279">
        <f>'Permit Limits'!AN13</f>
        <v>92</v>
      </c>
      <c r="Y41" s="360">
        <f>'Permit Limits'!AP13</f>
        <v>0</v>
      </c>
      <c r="Z41" s="75"/>
      <c r="AA41" s="87"/>
      <c r="AB41" s="75"/>
      <c r="AC41" s="99"/>
      <c r="AD41" s="360">
        <f>'Permit Limits'!AW13</f>
        <v>126</v>
      </c>
      <c r="AE41" s="99"/>
      <c r="AF41" s="304">
        <f>'Permit Limits'!AY13</f>
        <v>0</v>
      </c>
      <c r="AG41" s="364">
        <f>'Permit Limits'!BB13</f>
        <v>0</v>
      </c>
      <c r="AH41" s="364">
        <f>'Permit Limits'!BC13</f>
        <v>0</v>
      </c>
      <c r="AI41" s="153"/>
      <c r="AJ41" s="364">
        <f>'Permit Limits'!BH13</f>
        <v>0</v>
      </c>
      <c r="AK41" s="364">
        <f>'Permit Limits'!BL13</f>
        <v>9999</v>
      </c>
      <c r="AL41" s="364">
        <f>'Permit Limits'!BM13</f>
        <v>9999</v>
      </c>
      <c r="AM41" s="364">
        <f>'Permit Limits'!BQ13</f>
        <v>9999</v>
      </c>
      <c r="AN41" s="364">
        <f>'Permit Limits'!BR13</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row>
    <row r="42" spans="2:67" s="5" customFormat="1" ht="21" customHeight="1">
      <c r="B42" s="349"/>
      <c r="C42" s="678"/>
      <c r="D42" s="678"/>
      <c r="E42" s="678"/>
      <c r="F42" s="69"/>
      <c r="G42" s="69" t="s">
        <v>319</v>
      </c>
      <c r="I42" s="62"/>
      <c r="J42" s="78"/>
      <c r="K42" s="78"/>
      <c r="L42" s="78"/>
      <c r="M42" s="62"/>
      <c r="N42" s="62"/>
      <c r="O42" s="62"/>
      <c r="P42" s="62"/>
      <c r="Q42" s="62"/>
      <c r="R42" s="62"/>
      <c r="S42" s="357"/>
      <c r="T42" s="357"/>
      <c r="U42" s="357"/>
      <c r="V42" s="357"/>
      <c r="W42" s="357"/>
      <c r="X42" s="357"/>
      <c r="Y42" s="357"/>
      <c r="Z42" s="357"/>
      <c r="AA42" s="357"/>
      <c r="AB42" s="357"/>
      <c r="AC42" s="357"/>
      <c r="AD42" s="357"/>
      <c r="AE42" s="357"/>
      <c r="AF42" s="357"/>
      <c r="AG42" s="357"/>
      <c r="AH42" s="357"/>
      <c r="AI42" s="176"/>
      <c r="AJ42" s="176"/>
      <c r="AK42" s="176"/>
      <c r="AL42" s="176"/>
      <c r="AM42" s="176"/>
      <c r="AN42" s="176"/>
      <c r="AO42" s="166"/>
      <c r="AP42" s="166"/>
      <c r="AQ42" s="166"/>
      <c r="AR42" s="166"/>
      <c r="AS42" s="166"/>
      <c r="AT42" s="166"/>
      <c r="AU42" s="166"/>
      <c r="AV42" s="166"/>
      <c r="AW42" s="164"/>
      <c r="AX42" s="164"/>
      <c r="AY42" s="164"/>
      <c r="AZ42" s="164"/>
      <c r="BA42" s="164"/>
      <c r="BB42" s="164"/>
      <c r="BC42" s="164"/>
      <c r="BD42" s="164"/>
      <c r="BE42" s="164"/>
      <c r="BF42" s="164"/>
      <c r="BG42" s="164"/>
      <c r="BH42" s="164"/>
      <c r="BI42" s="164"/>
      <c r="BJ42" s="164"/>
      <c r="BK42" s="164"/>
      <c r="BL42" s="164"/>
      <c r="BM42" s="164"/>
      <c r="BN42" s="164"/>
      <c r="BO42" s="164"/>
    </row>
    <row r="43" spans="2:67"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row>
    <row r="44" spans="1:67" ht="42" customHeight="1">
      <c r="A44" s="348"/>
      <c r="B44" s="349"/>
      <c r="C44" s="674"/>
      <c r="D44" s="674"/>
      <c r="E44" s="674"/>
      <c r="F44" s="80"/>
      <c r="G44" s="80"/>
      <c r="H44" s="81"/>
      <c r="I44" s="672" t="str">
        <f>Jan!I44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row>
    <row r="45" spans="1:67" ht="23.25" customHeight="1">
      <c r="A45" s="348"/>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row>
    <row r="46" spans="1:67" ht="37.5" customHeight="1">
      <c r="A46" s="348"/>
      <c r="B46" s="350"/>
      <c r="C46" s="621"/>
      <c r="D46" s="79"/>
      <c r="E46" s="621"/>
      <c r="F46" s="80"/>
      <c r="G46" s="81"/>
      <c r="H46" s="348"/>
      <c r="I46" s="675" t="str">
        <f>Jan!I46</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row>
    <row r="47" spans="1:67" ht="30.75" customHeight="1">
      <c r="A47" s="348"/>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row>
    <row r="48" spans="1:67" ht="24" customHeight="1">
      <c r="A48" s="348"/>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5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row>
    <row r="82" spans="3:5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row>
    <row r="83" spans="3:5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row>
    <row r="84" spans="3:5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row>
    <row r="85" spans="3:5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row>
    <row r="86" spans="3:5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row>
    <row r="87" spans="3:5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row>
    <row r="88" spans="3:5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row>
    <row r="89" spans="3:5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row>
    <row r="90" spans="3:5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row>
    <row r="91" spans="3:5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row>
    <row r="92" spans="3:50"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c r="AO92" s="369"/>
      <c r="AP92" s="369"/>
      <c r="AQ92" s="369"/>
      <c r="AR92" s="369"/>
      <c r="AS92" s="369"/>
      <c r="AT92" s="369"/>
      <c r="AU92" s="369"/>
      <c r="AV92" s="369"/>
      <c r="AW92" s="368"/>
      <c r="AX92" s="368"/>
    </row>
    <row r="93" spans="3:50"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c r="AO93" s="368"/>
      <c r="AP93" s="368"/>
      <c r="AQ93" s="368"/>
      <c r="AR93" s="368"/>
      <c r="AS93" s="368"/>
      <c r="AT93" s="368"/>
      <c r="AU93" s="368"/>
      <c r="AV93" s="368"/>
      <c r="AW93" s="369"/>
      <c r="AX93" s="369"/>
    </row>
    <row r="94" spans="3:50"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row>
    <row r="95" spans="3:50"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row>
    <row r="96" spans="3:5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4.4">
      <c r="C108" s="172"/>
      <c r="D108" s="172"/>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174"/>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3:40" s="165" customFormat="1" ht="15">
      <c r="C193" s="368"/>
      <c r="D193" s="368"/>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3:40" ht="15">
      <c r="C194" s="350"/>
      <c r="D194" s="350"/>
      <c r="E194" s="359"/>
      <c r="F194" s="350"/>
      <c r="G194" s="350"/>
      <c r="H194" s="348"/>
      <c r="I194" s="348"/>
      <c r="J194" s="348"/>
      <c r="K194" s="348"/>
      <c r="L194" s="348"/>
      <c r="M194" s="348"/>
      <c r="N194" s="348"/>
      <c r="O194" s="348"/>
      <c r="P194" s="348"/>
      <c r="Q194" s="348"/>
      <c r="R194" s="348"/>
      <c r="S194" s="348"/>
      <c r="T194" s="348"/>
      <c r="U194" s="348"/>
      <c r="V194" s="348"/>
      <c r="W194" s="348"/>
      <c r="X194" s="348"/>
      <c r="Y194" s="348"/>
      <c r="Z194" s="348"/>
      <c r="AA194" s="348"/>
      <c r="AB194" s="348"/>
      <c r="AC194" s="348"/>
      <c r="AD194" s="348"/>
      <c r="AE194" s="348"/>
      <c r="AF194" s="348"/>
      <c r="AG194" s="348"/>
      <c r="AH194" s="348"/>
      <c r="AI194" s="348"/>
      <c r="AJ194" s="348"/>
      <c r="AK194" s="348"/>
      <c r="AL194" s="348"/>
      <c r="AM194" s="348"/>
      <c r="AN194" s="348"/>
    </row>
    <row r="195" spans="3:40" ht="15">
      <c r="C195" s="350"/>
      <c r="D195" s="350"/>
      <c r="E195" s="359"/>
      <c r="F195" s="350"/>
      <c r="G195" s="350"/>
      <c r="H195" s="348"/>
      <c r="I195" s="348"/>
      <c r="J195" s="348"/>
      <c r="K195" s="348"/>
      <c r="L195" s="348"/>
      <c r="M195" s="348"/>
      <c r="N195" s="348"/>
      <c r="O195" s="348"/>
      <c r="P195" s="348"/>
      <c r="Q195" s="348"/>
      <c r="R195" s="348"/>
      <c r="S195" s="348"/>
      <c r="T195" s="348"/>
      <c r="U195" s="348"/>
      <c r="V195" s="348"/>
      <c r="W195" s="348"/>
      <c r="X195" s="348"/>
      <c r="Y195" s="348"/>
      <c r="Z195" s="348"/>
      <c r="AA195" s="348"/>
      <c r="AB195" s="348"/>
      <c r="AC195" s="348"/>
      <c r="AD195" s="348"/>
      <c r="AE195" s="348"/>
      <c r="AF195" s="348"/>
      <c r="AG195" s="348"/>
      <c r="AH195" s="348"/>
      <c r="AI195" s="348"/>
      <c r="AJ195" s="348"/>
      <c r="AK195" s="348"/>
      <c r="AL195" s="348"/>
      <c r="AM195" s="348"/>
      <c r="AN195" s="348"/>
    </row>
    <row r="196" spans="3:40" ht="15">
      <c r="C196" s="350"/>
      <c r="D196" s="350"/>
      <c r="E196" s="359"/>
      <c r="F196" s="350"/>
      <c r="G196" s="350"/>
      <c r="H196" s="348"/>
      <c r="I196" s="348"/>
      <c r="J196" s="348"/>
      <c r="K196" s="348"/>
      <c r="L196" s="348"/>
      <c r="M196" s="348"/>
      <c r="N196" s="348"/>
      <c r="O196" s="348"/>
      <c r="P196" s="348"/>
      <c r="Q196" s="348"/>
      <c r="R196" s="348"/>
      <c r="S196" s="348"/>
      <c r="T196" s="348"/>
      <c r="U196" s="348"/>
      <c r="V196" s="348"/>
      <c r="W196" s="348"/>
      <c r="X196" s="348"/>
      <c r="Y196" s="348"/>
      <c r="Z196" s="348"/>
      <c r="AA196" s="348"/>
      <c r="AB196" s="348"/>
      <c r="AC196" s="348"/>
      <c r="AD196" s="348"/>
      <c r="AE196" s="348"/>
      <c r="AF196" s="348"/>
      <c r="AG196" s="348"/>
      <c r="AH196" s="348"/>
      <c r="AI196" s="348"/>
      <c r="AJ196" s="348"/>
      <c r="AK196" s="348"/>
      <c r="AL196" s="348"/>
      <c r="AM196" s="348"/>
      <c r="AN196" s="348"/>
    </row>
    <row r="197" spans="3:40" ht="15">
      <c r="C197" s="350"/>
      <c r="D197" s="350"/>
      <c r="E197" s="359"/>
      <c r="F197" s="350"/>
      <c r="G197" s="350"/>
      <c r="H197" s="348"/>
      <c r="I197" s="348"/>
      <c r="J197" s="348"/>
      <c r="K197" s="348"/>
      <c r="L197" s="348"/>
      <c r="M197" s="348"/>
      <c r="N197" s="348"/>
      <c r="O197" s="348"/>
      <c r="P197" s="348"/>
      <c r="Q197" s="348"/>
      <c r="R197" s="348"/>
      <c r="S197" s="348"/>
      <c r="T197" s="348"/>
      <c r="U197" s="348"/>
      <c r="V197" s="348"/>
      <c r="W197" s="348"/>
      <c r="X197" s="348"/>
      <c r="Y197" s="348"/>
      <c r="Z197" s="348"/>
      <c r="AA197" s="348"/>
      <c r="AB197" s="348"/>
      <c r="AC197" s="348"/>
      <c r="AD197" s="348"/>
      <c r="AE197" s="348"/>
      <c r="AF197" s="348"/>
      <c r="AG197" s="348"/>
      <c r="AH197" s="348"/>
      <c r="AI197" s="348"/>
      <c r="AJ197" s="348"/>
      <c r="AK197" s="348"/>
      <c r="AL197" s="348"/>
      <c r="AM197" s="348"/>
      <c r="AN197" s="348"/>
    </row>
    <row r="198" spans="3:40" ht="15">
      <c r="C198" s="350"/>
      <c r="D198" s="350"/>
      <c r="E198" s="359"/>
      <c r="F198" s="350"/>
      <c r="G198" s="350"/>
      <c r="H198" s="348"/>
      <c r="I198" s="348"/>
      <c r="J198" s="348"/>
      <c r="K198" s="348"/>
      <c r="L198" s="348"/>
      <c r="M198" s="348"/>
      <c r="N198" s="348"/>
      <c r="O198" s="348"/>
      <c r="P198" s="348"/>
      <c r="Q198" s="348"/>
      <c r="R198" s="348"/>
      <c r="S198" s="348"/>
      <c r="T198" s="348"/>
      <c r="U198" s="348"/>
      <c r="V198" s="348"/>
      <c r="W198" s="348"/>
      <c r="X198" s="348"/>
      <c r="Y198" s="348"/>
      <c r="Z198" s="348"/>
      <c r="AA198" s="348"/>
      <c r="AB198" s="348"/>
      <c r="AC198" s="348"/>
      <c r="AD198" s="348"/>
      <c r="AE198" s="348"/>
      <c r="AF198" s="348"/>
      <c r="AG198" s="348"/>
      <c r="AH198" s="348"/>
      <c r="AI198" s="348"/>
      <c r="AJ198" s="348"/>
      <c r="AK198" s="348"/>
      <c r="AL198" s="348"/>
      <c r="AM198" s="348"/>
      <c r="AN198" s="348"/>
    </row>
    <row r="199" spans="3:40" ht="15">
      <c r="C199" s="350"/>
      <c r="D199" s="350"/>
      <c r="E199" s="359"/>
      <c r="F199" s="350"/>
      <c r="G199" s="350"/>
      <c r="H199" s="348"/>
      <c r="I199" s="348"/>
      <c r="J199" s="348"/>
      <c r="K199" s="348"/>
      <c r="L199" s="348"/>
      <c r="M199" s="348"/>
      <c r="N199" s="348"/>
      <c r="O199" s="348"/>
      <c r="P199" s="348"/>
      <c r="Q199" s="348"/>
      <c r="R199" s="348"/>
      <c r="S199" s="348"/>
      <c r="T199" s="348"/>
      <c r="U199" s="348"/>
      <c r="V199" s="348"/>
      <c r="W199" s="348"/>
      <c r="X199" s="348"/>
      <c r="Y199" s="348"/>
      <c r="Z199" s="348"/>
      <c r="AA199" s="348"/>
      <c r="AB199" s="348"/>
      <c r="AC199" s="348"/>
      <c r="AD199" s="348"/>
      <c r="AE199" s="348"/>
      <c r="AF199" s="348"/>
      <c r="AG199" s="348"/>
      <c r="AH199" s="348"/>
      <c r="AI199" s="348"/>
      <c r="AJ199" s="348"/>
      <c r="AK199" s="348"/>
      <c r="AL199" s="348"/>
      <c r="AM199" s="348"/>
      <c r="AN199" s="348"/>
    </row>
    <row r="200" spans="3:40" ht="15">
      <c r="C200" s="350"/>
      <c r="D200" s="350"/>
      <c r="E200" s="359"/>
      <c r="F200" s="350"/>
      <c r="G200" s="350"/>
      <c r="H200" s="348"/>
      <c r="I200" s="348"/>
      <c r="J200" s="348"/>
      <c r="K200" s="348"/>
      <c r="L200" s="348"/>
      <c r="M200" s="348"/>
      <c r="N200" s="348"/>
      <c r="O200" s="348"/>
      <c r="P200" s="348"/>
      <c r="Q200" s="348"/>
      <c r="R200" s="348"/>
      <c r="S200" s="348"/>
      <c r="T200" s="348"/>
      <c r="U200" s="348"/>
      <c r="V200" s="348"/>
      <c r="W200" s="348"/>
      <c r="X200" s="348"/>
      <c r="Y200" s="348"/>
      <c r="Z200" s="348"/>
      <c r="AA200" s="348"/>
      <c r="AB200" s="348"/>
      <c r="AC200" s="348"/>
      <c r="AD200" s="348"/>
      <c r="AE200" s="348"/>
      <c r="AF200" s="348"/>
      <c r="AG200" s="348"/>
      <c r="AH200" s="348"/>
      <c r="AI200" s="348"/>
      <c r="AJ200" s="348"/>
      <c r="AK200" s="348"/>
      <c r="AL200" s="348"/>
      <c r="AM200" s="348"/>
      <c r="AN200" s="348"/>
    </row>
    <row r="201" spans="3:40" ht="15">
      <c r="C201" s="350"/>
      <c r="D201" s="350"/>
      <c r="E201" s="359"/>
      <c r="F201" s="350"/>
      <c r="G201" s="350"/>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row>
    <row r="202" spans="3:40" ht="15">
      <c r="C202" s="350"/>
      <c r="D202" s="350"/>
      <c r="E202" s="359"/>
      <c r="F202" s="350"/>
      <c r="G202" s="350"/>
      <c r="H202" s="348"/>
      <c r="I202" s="348"/>
      <c r="J202" s="348"/>
      <c r="K202" s="348"/>
      <c r="L202" s="348"/>
      <c r="M202" s="348"/>
      <c r="N202" s="348"/>
      <c r="O202" s="348"/>
      <c r="P202" s="348"/>
      <c r="Q202" s="348"/>
      <c r="R202" s="348"/>
      <c r="S202" s="348"/>
      <c r="T202" s="348"/>
      <c r="U202" s="348"/>
      <c r="V202" s="348"/>
      <c r="W202" s="348"/>
      <c r="X202" s="348"/>
      <c r="Y202" s="348"/>
      <c r="Z202" s="348"/>
      <c r="AA202" s="348"/>
      <c r="AB202" s="348"/>
      <c r="AC202" s="348"/>
      <c r="AD202" s="348"/>
      <c r="AE202" s="348"/>
      <c r="AF202" s="348"/>
      <c r="AG202" s="348"/>
      <c r="AH202" s="348"/>
      <c r="AI202" s="348"/>
      <c r="AJ202" s="348"/>
      <c r="AK202" s="348"/>
      <c r="AL202" s="348"/>
      <c r="AM202" s="348"/>
      <c r="AN202" s="348"/>
    </row>
    <row r="203" spans="3:40" ht="15">
      <c r="C203" s="350"/>
      <c r="D203" s="350"/>
      <c r="E203" s="359"/>
      <c r="F203" s="350"/>
      <c r="G203" s="350"/>
      <c r="H203" s="348"/>
      <c r="I203" s="348"/>
      <c r="J203" s="348"/>
      <c r="K203" s="348"/>
      <c r="L203" s="348"/>
      <c r="M203" s="348"/>
      <c r="N203" s="348"/>
      <c r="O203" s="348"/>
      <c r="P203" s="348"/>
      <c r="Q203" s="348"/>
      <c r="R203" s="348"/>
      <c r="S203" s="348"/>
      <c r="T203" s="348"/>
      <c r="U203" s="348"/>
      <c r="V203" s="348"/>
      <c r="W203" s="348"/>
      <c r="X203" s="348"/>
      <c r="Y203" s="348"/>
      <c r="Z203" s="348"/>
      <c r="AA203" s="348"/>
      <c r="AB203" s="348"/>
      <c r="AC203" s="348"/>
      <c r="AD203" s="348"/>
      <c r="AE203" s="348"/>
      <c r="AF203" s="348"/>
      <c r="AG203" s="348"/>
      <c r="AH203" s="348"/>
      <c r="AI203" s="348"/>
      <c r="AJ203" s="348"/>
      <c r="AK203" s="348"/>
      <c r="AL203" s="348"/>
      <c r="AM203" s="348"/>
      <c r="AN203" s="348"/>
    </row>
    <row r="204" spans="3:40" ht="15">
      <c r="C204" s="350"/>
      <c r="D204" s="350"/>
      <c r="E204" s="359"/>
      <c r="F204" s="350"/>
      <c r="G204" s="350"/>
      <c r="H204" s="348"/>
      <c r="I204" s="348"/>
      <c r="J204" s="348"/>
      <c r="K204" s="348"/>
      <c r="L204" s="348"/>
      <c r="M204" s="348"/>
      <c r="N204" s="348"/>
      <c r="O204" s="348"/>
      <c r="P204" s="348"/>
      <c r="Q204" s="348"/>
      <c r="R204" s="348"/>
      <c r="S204" s="348"/>
      <c r="T204" s="348"/>
      <c r="U204" s="348"/>
      <c r="V204" s="348"/>
      <c r="W204" s="348"/>
      <c r="X204" s="348"/>
      <c r="Y204" s="348"/>
      <c r="Z204" s="348"/>
      <c r="AA204" s="348"/>
      <c r="AB204" s="348"/>
      <c r="AC204" s="348"/>
      <c r="AD204" s="348"/>
      <c r="AE204" s="348"/>
      <c r="AF204" s="348"/>
      <c r="AG204" s="348"/>
      <c r="AH204" s="348"/>
      <c r="AI204" s="348"/>
      <c r="AJ204" s="348"/>
      <c r="AK204" s="348"/>
      <c r="AL204" s="348"/>
      <c r="AM204" s="348"/>
      <c r="AN204" s="348"/>
    </row>
    <row r="205" spans="3:40" ht="15">
      <c r="C205" s="350"/>
      <c r="D205" s="350"/>
      <c r="E205" s="359"/>
      <c r="F205" s="350"/>
      <c r="G205" s="350"/>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348"/>
      <c r="AH205" s="348"/>
      <c r="AI205" s="348"/>
      <c r="AJ205" s="348"/>
      <c r="AK205" s="348"/>
      <c r="AL205" s="348"/>
      <c r="AM205" s="348"/>
      <c r="AN205" s="348"/>
    </row>
    <row r="206" spans="3:40" ht="15">
      <c r="C206" s="350"/>
      <c r="D206" s="350"/>
      <c r="E206" s="359"/>
      <c r="F206" s="350"/>
      <c r="G206" s="350"/>
      <c r="H206" s="348"/>
      <c r="I206" s="348"/>
      <c r="J206" s="348"/>
      <c r="K206" s="348"/>
      <c r="L206" s="348"/>
      <c r="M206" s="348"/>
      <c r="N206" s="348"/>
      <c r="O206" s="348"/>
      <c r="P206" s="348"/>
      <c r="Q206" s="348"/>
      <c r="R206" s="348"/>
      <c r="S206" s="348"/>
      <c r="T206" s="348"/>
      <c r="U206" s="348"/>
      <c r="V206" s="348"/>
      <c r="W206" s="348"/>
      <c r="X206" s="348"/>
      <c r="Y206" s="348"/>
      <c r="Z206" s="348"/>
      <c r="AA206" s="348"/>
      <c r="AB206" s="348"/>
      <c r="AC206" s="348"/>
      <c r="AD206" s="348"/>
      <c r="AE206" s="348"/>
      <c r="AF206" s="348"/>
      <c r="AG206" s="348"/>
      <c r="AH206" s="348"/>
      <c r="AI206" s="348"/>
      <c r="AJ206" s="348"/>
      <c r="AK206" s="348"/>
      <c r="AL206" s="348"/>
      <c r="AM206" s="348"/>
      <c r="AN206" s="348"/>
    </row>
    <row r="207" spans="3:40" ht="15">
      <c r="C207" s="350"/>
      <c r="D207" s="350"/>
      <c r="E207" s="359"/>
      <c r="F207" s="350"/>
      <c r="G207" s="350"/>
      <c r="H207" s="348"/>
      <c r="I207" s="348"/>
      <c r="J207" s="348"/>
      <c r="K207" s="348"/>
      <c r="L207" s="348"/>
      <c r="M207" s="348"/>
      <c r="N207" s="348"/>
      <c r="O207" s="348"/>
      <c r="P207" s="348"/>
      <c r="Q207" s="348"/>
      <c r="R207" s="348"/>
      <c r="S207" s="348"/>
      <c r="T207" s="348"/>
      <c r="U207" s="348"/>
      <c r="V207" s="348"/>
      <c r="W207" s="348"/>
      <c r="X207" s="348"/>
      <c r="Y207" s="348"/>
      <c r="Z207" s="348"/>
      <c r="AA207" s="348"/>
      <c r="AB207" s="348"/>
      <c r="AC207" s="348"/>
      <c r="AD207" s="348"/>
      <c r="AE207" s="348"/>
      <c r="AF207" s="348"/>
      <c r="AG207" s="348"/>
      <c r="AH207" s="348"/>
      <c r="AI207" s="348"/>
      <c r="AJ207" s="348"/>
      <c r="AK207" s="348"/>
      <c r="AL207" s="348"/>
      <c r="AM207" s="348"/>
      <c r="AN207" s="348"/>
    </row>
    <row r="208" spans="3:40" ht="15">
      <c r="C208" s="350"/>
      <c r="D208" s="350"/>
      <c r="E208" s="359"/>
      <c r="F208" s="350"/>
      <c r="G208" s="350"/>
      <c r="H208" s="348"/>
      <c r="I208" s="348"/>
      <c r="J208" s="348"/>
      <c r="K208" s="348"/>
      <c r="L208" s="348"/>
      <c r="M208" s="348"/>
      <c r="N208" s="348"/>
      <c r="O208" s="348"/>
      <c r="P208" s="348"/>
      <c r="Q208" s="348"/>
      <c r="R208" s="348"/>
      <c r="S208" s="348"/>
      <c r="T208" s="348"/>
      <c r="U208" s="348"/>
      <c r="V208" s="348"/>
      <c r="W208" s="348"/>
      <c r="X208" s="348"/>
      <c r="Y208" s="348"/>
      <c r="Z208" s="348"/>
      <c r="AA208" s="348"/>
      <c r="AB208" s="348"/>
      <c r="AC208" s="348"/>
      <c r="AD208" s="348"/>
      <c r="AE208" s="348"/>
      <c r="AF208" s="348"/>
      <c r="AG208" s="348"/>
      <c r="AH208" s="348"/>
      <c r="AI208" s="348"/>
      <c r="AJ208" s="348"/>
      <c r="AK208" s="348"/>
      <c r="AL208" s="348"/>
      <c r="AM208" s="348"/>
      <c r="AN208" s="348"/>
    </row>
    <row r="209" spans="3:40" ht="15">
      <c r="C209" s="350"/>
      <c r="D209" s="350"/>
      <c r="E209" s="359"/>
      <c r="F209" s="350"/>
      <c r="G209" s="350"/>
      <c r="H209" s="348"/>
      <c r="I209" s="348"/>
      <c r="J209" s="348"/>
      <c r="K209" s="348"/>
      <c r="L209" s="348"/>
      <c r="M209" s="348"/>
      <c r="N209" s="348"/>
      <c r="O209" s="348"/>
      <c r="P209" s="348"/>
      <c r="Q209" s="348"/>
      <c r="R209" s="348"/>
      <c r="S209" s="348"/>
      <c r="T209" s="348"/>
      <c r="U209" s="348"/>
      <c r="V209" s="348"/>
      <c r="W209" s="348"/>
      <c r="X209" s="348"/>
      <c r="Y209" s="348"/>
      <c r="Z209" s="348"/>
      <c r="AA209" s="348"/>
      <c r="AB209" s="348"/>
      <c r="AC209" s="348"/>
      <c r="AD209" s="348"/>
      <c r="AE209" s="348"/>
      <c r="AF209" s="348"/>
      <c r="AG209" s="348"/>
      <c r="AH209" s="348"/>
      <c r="AI209" s="348"/>
      <c r="AJ209" s="348"/>
      <c r="AK209" s="348"/>
      <c r="AL209" s="348"/>
      <c r="AM209" s="348"/>
      <c r="AN209" s="348"/>
    </row>
    <row r="210" spans="3:40" ht="15">
      <c r="C210" s="350"/>
      <c r="D210" s="350"/>
      <c r="E210" s="359"/>
      <c r="F210" s="350"/>
      <c r="G210" s="350"/>
      <c r="H210" s="348"/>
      <c r="I210" s="348"/>
      <c r="J210" s="348"/>
      <c r="K210" s="348"/>
      <c r="L210" s="348"/>
      <c r="M210" s="348"/>
      <c r="N210" s="348"/>
      <c r="O210" s="348"/>
      <c r="P210" s="348"/>
      <c r="Q210" s="348"/>
      <c r="R210" s="348"/>
      <c r="S210" s="348"/>
      <c r="T210" s="348"/>
      <c r="U210" s="348"/>
      <c r="V210" s="348"/>
      <c r="W210" s="348"/>
      <c r="X210" s="348"/>
      <c r="Y210" s="348"/>
      <c r="Z210" s="348"/>
      <c r="AA210" s="348"/>
      <c r="AB210" s="348"/>
      <c r="AC210" s="348"/>
      <c r="AD210" s="348"/>
      <c r="AE210" s="348"/>
      <c r="AF210" s="348"/>
      <c r="AG210" s="348"/>
      <c r="AH210" s="348"/>
      <c r="AI210" s="348"/>
      <c r="AJ210" s="348"/>
      <c r="AK210" s="348"/>
      <c r="AL210" s="348"/>
      <c r="AM210" s="348"/>
      <c r="AN210" s="348"/>
    </row>
    <row r="211" spans="3:40" ht="15">
      <c r="C211" s="350"/>
      <c r="D211" s="350"/>
      <c r="E211" s="359"/>
      <c r="F211" s="350"/>
      <c r="G211" s="350"/>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8"/>
    </row>
    <row r="212" spans="3:40" ht="15">
      <c r="C212" s="350"/>
      <c r="D212" s="350"/>
      <c r="E212" s="359"/>
      <c r="F212" s="350"/>
      <c r="G212" s="350"/>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8"/>
      <c r="AE212" s="348"/>
      <c r="AF212" s="348"/>
      <c r="AG212" s="348"/>
      <c r="AH212" s="348"/>
      <c r="AI212" s="348"/>
      <c r="AJ212" s="348"/>
      <c r="AK212" s="348"/>
      <c r="AL212" s="348"/>
      <c r="AM212" s="348"/>
      <c r="AN212" s="348"/>
    </row>
    <row r="213" spans="3:40" ht="15">
      <c r="C213" s="350"/>
      <c r="D213" s="350"/>
      <c r="E213" s="359"/>
      <c r="F213" s="350"/>
      <c r="G213" s="350"/>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row>
    <row r="214" spans="3:40" ht="15">
      <c r="C214" s="350"/>
      <c r="D214" s="350"/>
      <c r="E214" s="359"/>
      <c r="F214" s="350"/>
      <c r="G214" s="350"/>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348"/>
      <c r="AE214" s="348"/>
      <c r="AF214" s="348"/>
      <c r="AG214" s="348"/>
      <c r="AH214" s="348"/>
      <c r="AI214" s="348"/>
      <c r="AJ214" s="348"/>
      <c r="AK214" s="348"/>
      <c r="AL214" s="348"/>
      <c r="AM214" s="348"/>
      <c r="AN214" s="348"/>
    </row>
    <row r="215" spans="3:40" ht="15">
      <c r="C215" s="350"/>
      <c r="D215" s="350"/>
      <c r="E215" s="359"/>
      <c r="F215" s="350"/>
      <c r="G215" s="350"/>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8"/>
      <c r="AD215" s="348"/>
      <c r="AE215" s="348"/>
      <c r="AF215" s="348"/>
      <c r="AG215" s="348"/>
      <c r="AH215" s="348"/>
      <c r="AI215" s="348"/>
      <c r="AJ215" s="348"/>
      <c r="AK215" s="348"/>
      <c r="AL215" s="348"/>
      <c r="AM215" s="348"/>
      <c r="AN215" s="348"/>
    </row>
    <row r="216" spans="3:40" ht="15">
      <c r="C216" s="350"/>
      <c r="D216" s="350"/>
      <c r="E216" s="359"/>
      <c r="F216" s="350"/>
      <c r="G216" s="350"/>
      <c r="H216" s="348"/>
      <c r="I216" s="348"/>
      <c r="J216" s="348"/>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348"/>
      <c r="AK216" s="348"/>
      <c r="AL216" s="348"/>
      <c r="AM216" s="348"/>
      <c r="AN216" s="348"/>
    </row>
    <row r="217" spans="3:40" ht="15">
      <c r="C217" s="350"/>
      <c r="D217" s="350"/>
      <c r="E217" s="359"/>
      <c r="F217" s="350"/>
      <c r="G217" s="350"/>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8"/>
      <c r="AD217" s="348"/>
      <c r="AE217" s="348"/>
      <c r="AF217" s="348"/>
      <c r="AG217" s="348"/>
      <c r="AH217" s="348"/>
      <c r="AI217" s="348"/>
      <c r="AJ217" s="348"/>
      <c r="AK217" s="348"/>
      <c r="AL217" s="348"/>
      <c r="AM217" s="348"/>
      <c r="AN217" s="348"/>
    </row>
    <row r="218" spans="3:40" ht="15">
      <c r="C218" s="350"/>
      <c r="D218" s="350"/>
      <c r="E218" s="359"/>
      <c r="F218" s="350"/>
      <c r="G218" s="350"/>
      <c r="H218" s="348"/>
      <c r="I218" s="348"/>
      <c r="J218" s="348"/>
      <c r="K218" s="348"/>
      <c r="L218" s="348"/>
      <c r="M218" s="348"/>
      <c r="N218" s="348"/>
      <c r="O218" s="348"/>
      <c r="P218" s="348"/>
      <c r="Q218" s="348"/>
      <c r="R218" s="348"/>
      <c r="S218" s="348"/>
      <c r="T218" s="348"/>
      <c r="U218" s="348"/>
      <c r="V218" s="348"/>
      <c r="W218" s="348"/>
      <c r="X218" s="348"/>
      <c r="Y218" s="348"/>
      <c r="Z218" s="348"/>
      <c r="AA218" s="348"/>
      <c r="AB218" s="348"/>
      <c r="AC218" s="348"/>
      <c r="AD218" s="348"/>
      <c r="AE218" s="348"/>
      <c r="AF218" s="348"/>
      <c r="AG218" s="348"/>
      <c r="AH218" s="348"/>
      <c r="AI218" s="348"/>
      <c r="AJ218" s="348"/>
      <c r="AK218" s="348"/>
      <c r="AL218" s="348"/>
      <c r="AM218" s="348"/>
      <c r="AN218" s="348"/>
    </row>
    <row r="219" spans="3:40" ht="15">
      <c r="C219" s="350"/>
      <c r="D219" s="350"/>
      <c r="E219" s="359"/>
      <c r="F219" s="350"/>
      <c r="G219" s="350"/>
      <c r="H219" s="348"/>
      <c r="I219" s="348"/>
      <c r="J219" s="348"/>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348"/>
      <c r="AK219" s="348"/>
      <c r="AL219" s="348"/>
      <c r="AM219" s="348"/>
      <c r="AN219" s="348"/>
    </row>
    <row r="220" spans="3:40" ht="15">
      <c r="C220" s="350"/>
      <c r="D220" s="350"/>
      <c r="E220" s="359"/>
      <c r="F220" s="350"/>
      <c r="G220" s="350"/>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row>
    <row r="221" spans="3:40" ht="15">
      <c r="C221" s="350"/>
      <c r="D221" s="350"/>
      <c r="E221" s="359"/>
      <c r="F221" s="350"/>
      <c r="G221" s="350"/>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348"/>
      <c r="AJ221" s="348"/>
      <c r="AK221" s="348"/>
      <c r="AL221" s="348"/>
      <c r="AM221" s="348"/>
      <c r="AN221" s="348"/>
    </row>
    <row r="222" spans="3:40" ht="15">
      <c r="C222" s="350"/>
      <c r="D222" s="350"/>
      <c r="E222" s="359"/>
      <c r="F222" s="350"/>
      <c r="G222" s="350"/>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348"/>
      <c r="AH222" s="348"/>
      <c r="AI222" s="348"/>
      <c r="AJ222" s="348"/>
      <c r="AK222" s="348"/>
      <c r="AL222" s="348"/>
      <c r="AM222" s="348"/>
      <c r="AN222" s="348"/>
    </row>
    <row r="223" spans="3:40" ht="15">
      <c r="C223" s="350"/>
      <c r="D223" s="350"/>
      <c r="E223" s="359"/>
      <c r="F223" s="350"/>
      <c r="G223" s="350"/>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8"/>
      <c r="AE223" s="348"/>
      <c r="AF223" s="348"/>
      <c r="AG223" s="348"/>
      <c r="AH223" s="348"/>
      <c r="AI223" s="348"/>
      <c r="AJ223" s="348"/>
      <c r="AK223" s="348"/>
      <c r="AL223" s="348"/>
      <c r="AM223" s="348"/>
      <c r="AN223" s="348"/>
    </row>
    <row r="224" spans="3:40" ht="15">
      <c r="C224" s="350"/>
      <c r="D224" s="350"/>
      <c r="E224" s="359"/>
      <c r="F224" s="350"/>
      <c r="G224" s="350"/>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8"/>
      <c r="AF224" s="348"/>
      <c r="AG224" s="348"/>
      <c r="AH224" s="348"/>
      <c r="AI224" s="348"/>
      <c r="AJ224" s="348"/>
      <c r="AK224" s="348"/>
      <c r="AL224" s="348"/>
      <c r="AM224" s="348"/>
      <c r="AN224" s="348"/>
    </row>
    <row r="225" spans="3:40" ht="15">
      <c r="C225" s="350"/>
      <c r="D225" s="350"/>
      <c r="E225" s="359"/>
      <c r="F225" s="350"/>
      <c r="G225" s="350"/>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row>
    <row r="226" spans="3:40" ht="15">
      <c r="C226" s="350"/>
      <c r="D226" s="350"/>
      <c r="E226" s="359"/>
      <c r="F226" s="350"/>
      <c r="G226" s="350"/>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348"/>
      <c r="AK226" s="348"/>
      <c r="AL226" s="348"/>
      <c r="AM226" s="348"/>
      <c r="AN226" s="348"/>
    </row>
    <row r="227" spans="3:40" ht="15">
      <c r="C227" s="350"/>
      <c r="D227" s="350"/>
      <c r="E227" s="359"/>
      <c r="F227" s="350"/>
      <c r="G227" s="350"/>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row>
    <row r="228" spans="3:40" ht="15">
      <c r="C228" s="350"/>
      <c r="D228" s="350"/>
      <c r="E228" s="359"/>
      <c r="F228" s="350"/>
      <c r="G228" s="350"/>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row>
    <row r="229" spans="3:40" ht="15">
      <c r="C229" s="350"/>
      <c r="D229" s="350"/>
      <c r="E229" s="359"/>
      <c r="F229" s="350"/>
      <c r="G229" s="350"/>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row>
    <row r="230" spans="3:40" ht="15">
      <c r="C230" s="350"/>
      <c r="D230" s="350"/>
      <c r="E230" s="359"/>
      <c r="F230" s="350"/>
      <c r="G230" s="350"/>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row>
    <row r="231" spans="3:40" ht="15">
      <c r="C231" s="350"/>
      <c r="D231" s="350"/>
      <c r="E231" s="359"/>
      <c r="F231" s="350"/>
      <c r="G231" s="350"/>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row>
    <row r="232" spans="3:40" ht="15">
      <c r="C232" s="350"/>
      <c r="D232" s="350"/>
      <c r="E232" s="359"/>
      <c r="F232" s="350"/>
      <c r="G232" s="350"/>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row>
    <row r="233" spans="3:40" ht="15">
      <c r="C233" s="350"/>
      <c r="D233" s="350"/>
      <c r="E233" s="359"/>
      <c r="F233" s="350"/>
      <c r="G233" s="350"/>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row>
    <row r="234" spans="3:40" ht="15">
      <c r="C234" s="350"/>
      <c r="D234" s="350"/>
      <c r="E234" s="359"/>
      <c r="F234" s="350"/>
      <c r="G234" s="350"/>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8"/>
      <c r="AE234" s="348"/>
      <c r="AF234" s="348"/>
      <c r="AG234" s="348"/>
      <c r="AH234" s="348"/>
      <c r="AI234" s="348"/>
      <c r="AJ234" s="348"/>
      <c r="AK234" s="348"/>
      <c r="AL234" s="348"/>
      <c r="AM234" s="348"/>
      <c r="AN234" s="348"/>
    </row>
    <row r="235" spans="3:40" ht="15">
      <c r="C235" s="350"/>
      <c r="D235" s="350"/>
      <c r="E235" s="359"/>
      <c r="F235" s="350"/>
      <c r="G235" s="350"/>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8"/>
      <c r="AD235" s="348"/>
      <c r="AE235" s="348"/>
      <c r="AF235" s="348"/>
      <c r="AG235" s="348"/>
      <c r="AH235" s="348"/>
      <c r="AI235" s="348"/>
      <c r="AJ235" s="348"/>
      <c r="AK235" s="348"/>
      <c r="AL235" s="348"/>
      <c r="AM235" s="348"/>
      <c r="AN235" s="348"/>
    </row>
    <row r="236" spans="3:40" ht="15">
      <c r="C236" s="350"/>
      <c r="D236" s="350"/>
      <c r="E236" s="359"/>
      <c r="F236" s="350"/>
      <c r="G236" s="350"/>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8"/>
      <c r="AD236" s="348"/>
      <c r="AE236" s="348"/>
      <c r="AF236" s="348"/>
      <c r="AG236" s="348"/>
      <c r="AH236" s="348"/>
      <c r="AI236" s="348"/>
      <c r="AJ236" s="348"/>
      <c r="AK236" s="348"/>
      <c r="AL236" s="348"/>
      <c r="AM236" s="348"/>
      <c r="AN236" s="348"/>
    </row>
    <row r="237" spans="3:40" ht="15">
      <c r="C237" s="350"/>
      <c r="D237" s="350"/>
      <c r="E237" s="359"/>
      <c r="F237" s="350"/>
      <c r="G237" s="350"/>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row>
    <row r="238" spans="3:40" ht="15">
      <c r="C238" s="350"/>
      <c r="D238" s="350"/>
      <c r="E238" s="359"/>
      <c r="F238" s="350"/>
      <c r="G238" s="350"/>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8"/>
      <c r="AN238" s="348"/>
    </row>
    <row r="239" spans="3:40" ht="15">
      <c r="C239" s="350"/>
      <c r="D239" s="350"/>
      <c r="E239" s="359"/>
      <c r="F239" s="350"/>
      <c r="G239" s="350"/>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8"/>
      <c r="AN239" s="348"/>
    </row>
    <row r="240" spans="3:40" ht="15">
      <c r="C240" s="350"/>
      <c r="D240" s="350"/>
      <c r="E240" s="359"/>
      <c r="F240" s="350"/>
      <c r="G240" s="350"/>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row>
    <row r="241" spans="3:40" ht="15">
      <c r="C241" s="350"/>
      <c r="D241" s="350"/>
      <c r="E241" s="359"/>
      <c r="F241" s="350"/>
      <c r="G241" s="350"/>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row>
    <row r="242" spans="3:40" ht="15">
      <c r="C242" s="350"/>
      <c r="D242" s="350"/>
      <c r="E242" s="359"/>
      <c r="F242" s="350"/>
      <c r="G242" s="350"/>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8"/>
      <c r="AK242" s="348"/>
      <c r="AL242" s="348"/>
      <c r="AM242" s="348"/>
      <c r="AN242" s="348"/>
    </row>
    <row r="243" spans="3:40" ht="15">
      <c r="C243" s="350"/>
      <c r="D243" s="350"/>
      <c r="E243" s="359"/>
      <c r="F243" s="350"/>
      <c r="G243" s="350"/>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row>
    <row r="244" spans="3:40" ht="15">
      <c r="C244" s="350"/>
      <c r="D244" s="350"/>
      <c r="E244" s="359"/>
      <c r="F244" s="350"/>
      <c r="G244" s="350"/>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348"/>
      <c r="AL244" s="348"/>
      <c r="AM244" s="348"/>
      <c r="AN244" s="348"/>
    </row>
    <row r="245" spans="3:40" ht="15">
      <c r="C245" s="350"/>
      <c r="D245" s="350"/>
      <c r="E245" s="359"/>
      <c r="F245" s="350"/>
      <c r="G245" s="350"/>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row>
    <row r="246" spans="3:40" ht="15">
      <c r="C246" s="350"/>
      <c r="D246" s="350"/>
      <c r="E246" s="359"/>
      <c r="F246" s="350"/>
      <c r="G246" s="350"/>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row>
    <row r="247" spans="3:40" ht="15">
      <c r="C247" s="350"/>
      <c r="D247" s="350"/>
      <c r="E247" s="359"/>
      <c r="F247" s="350"/>
      <c r="G247" s="350"/>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row>
    <row r="248" spans="3:40" ht="15">
      <c r="C248" s="350"/>
      <c r="D248" s="350"/>
      <c r="E248" s="359"/>
      <c r="F248" s="350"/>
      <c r="G248" s="350"/>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8"/>
      <c r="AN248" s="348"/>
    </row>
    <row r="249" spans="3:40" ht="15">
      <c r="C249" s="350"/>
      <c r="D249" s="350"/>
      <c r="E249" s="359"/>
      <c r="F249" s="350"/>
      <c r="G249" s="350"/>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row>
    <row r="250" spans="3:40" ht="15">
      <c r="C250" s="350"/>
      <c r="D250" s="350"/>
      <c r="E250" s="359"/>
      <c r="F250" s="350"/>
      <c r="G250" s="350"/>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row>
    <row r="251" spans="3:40" ht="15">
      <c r="C251" s="350"/>
      <c r="D251" s="350"/>
      <c r="E251" s="359"/>
      <c r="F251" s="350"/>
      <c r="G251" s="350"/>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row>
    <row r="252" spans="3:40" ht="15">
      <c r="C252" s="350"/>
      <c r="D252" s="350"/>
      <c r="E252" s="359"/>
      <c r="F252" s="350"/>
      <c r="G252" s="350"/>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8"/>
      <c r="AE252" s="348"/>
      <c r="AF252" s="348"/>
      <c r="AG252" s="348"/>
      <c r="AH252" s="348"/>
      <c r="AI252" s="348"/>
      <c r="AJ252" s="348"/>
      <c r="AK252" s="348"/>
      <c r="AL252" s="348"/>
      <c r="AM252" s="348"/>
      <c r="AN252" s="348"/>
    </row>
    <row r="253" spans="3:40" ht="15">
      <c r="C253" s="350"/>
      <c r="D253" s="350"/>
      <c r="E253" s="359"/>
      <c r="F253" s="350"/>
      <c r="G253" s="350"/>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348"/>
      <c r="AL253" s="348"/>
      <c r="AM253" s="348"/>
      <c r="AN253" s="348"/>
    </row>
    <row r="254" spans="3:40" ht="15">
      <c r="C254" s="350"/>
      <c r="D254" s="350"/>
      <c r="E254" s="359"/>
      <c r="F254" s="350"/>
      <c r="G254" s="350"/>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row>
    <row r="255" spans="3:40" ht="15">
      <c r="C255" s="350"/>
      <c r="D255" s="350"/>
      <c r="E255" s="359"/>
      <c r="F255" s="350"/>
      <c r="G255" s="350"/>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row>
    <row r="256" spans="3:40" ht="15">
      <c r="C256" s="350"/>
      <c r="D256" s="350"/>
      <c r="E256" s="359"/>
      <c r="F256" s="350"/>
      <c r="G256" s="350"/>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row>
    <row r="257" spans="3:40" ht="15">
      <c r="C257" s="350"/>
      <c r="D257" s="350"/>
      <c r="E257" s="359"/>
      <c r="F257" s="350"/>
      <c r="G257" s="350"/>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row>
    <row r="258" spans="3:40" ht="15">
      <c r="C258" s="350"/>
      <c r="D258" s="350"/>
      <c r="E258" s="359"/>
      <c r="F258" s="350"/>
      <c r="G258" s="350"/>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8"/>
      <c r="AN258" s="348"/>
    </row>
    <row r="259" spans="3:40" ht="15">
      <c r="C259" s="350"/>
      <c r="D259" s="350"/>
      <c r="E259" s="359"/>
      <c r="F259" s="350"/>
      <c r="G259" s="350"/>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8"/>
      <c r="AN259" s="34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hKVqA1om9wQfXTE7b9JhBcq4+evZg68SN/IWwKYNwKZ5Ev4/ysbmvDnBiVtMXg6fNIKHCl23jTNSEgqBxYE2ew==" saltValue="+aaYaYjKns68AzF+NeQpxQ=="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P4:P34">
    <cfRule type="cellIs" priority="282" dxfId="13" operator="lessThan">
      <formula>$P$40</formula>
    </cfRule>
  </conditionalFormatting>
  <conditionalFormatting sqref="V4:V34">
    <cfRule type="cellIs" priority="284" dxfId="13" operator="lessThan">
      <formula>$V$40</formula>
    </cfRule>
  </conditionalFormatting>
  <conditionalFormatting sqref="L4:L14 L16:L34">
    <cfRule type="cellIs" priority="281" dxfId="30" operator="greaterThan">
      <formula>0</formula>
    </cfRule>
  </conditionalFormatting>
  <conditionalFormatting sqref="Z4:Z34">
    <cfRule type="cellIs" priority="275" dxfId="93" operator="greaterThan">
      <formula>$Z$39</formula>
    </cfRule>
    <cfRule type="cellIs" priority="285" dxfId="5" operator="lessThan">
      <formula>$Z$40</formula>
    </cfRule>
  </conditionalFormatting>
  <conditionalFormatting sqref="AF4:AF34">
    <cfRule type="cellIs" priority="271" dxfId="5" operator="greaterThan">
      <formula>$AF$39</formula>
    </cfRule>
  </conditionalFormatting>
  <conditionalFormatting sqref="AB4:AB34">
    <cfRule type="cellIs" priority="270" dxfId="13" operator="greaterThan">
      <formula>$AB$39</formula>
    </cfRule>
  </conditionalFormatting>
  <conditionalFormatting sqref="Z5 Z7 Z9 Z11 Z13 Z15 Z17 Z19 Z21 Z23 Z25 Z27 Z29 Z31 Z33">
    <cfRule type="containsBlanks" priority="274" dxfId="78">
      <formula>LEN(TRIM(Z5))=0</formula>
    </cfRule>
  </conditionalFormatting>
  <conditionalFormatting sqref="Z4 Z6 Z8 Z10 Z12 Z14 Z16 Z18 Z20 Z22 Z24 Z26 Z28 Z30 Z32 Z34">
    <cfRule type="containsBlanks" priority="269" dxfId="88">
      <formula>LEN(TRIM(Z4))=0</formula>
    </cfRule>
  </conditionalFormatting>
  <conditionalFormatting sqref="Y38">
    <cfRule type="cellIs" priority="268" dxfId="3" operator="lessThan">
      <formula>$Y$40</formula>
    </cfRule>
  </conditionalFormatting>
  <conditionalFormatting sqref="L35">
    <cfRule type="cellIs" priority="267" dxfId="3" operator="greaterThan">
      <formula>0</formula>
    </cfRule>
  </conditionalFormatting>
  <conditionalFormatting sqref="Z37">
    <cfRule type="cellIs" priority="264" dxfId="85" operator="greaterThan">
      <formula>$Z$39</formula>
    </cfRule>
  </conditionalFormatting>
  <conditionalFormatting sqref="Z38">
    <cfRule type="cellIs" priority="263" dxfId="3" operator="lessThan">
      <formula>$Z$40</formula>
    </cfRule>
  </conditionalFormatting>
  <conditionalFormatting sqref="AB37">
    <cfRule type="cellIs" priority="262" dxfId="3" operator="greaterThan">
      <formula>$AB$39</formula>
    </cfRule>
  </conditionalFormatting>
  <conditionalFormatting sqref="AF37">
    <cfRule type="cellIs" priority="261" dxfId="3" operator="greaterThan">
      <formula>$AF$39</formula>
    </cfRule>
  </conditionalFormatting>
  <conditionalFormatting sqref="Y36">
    <cfRule type="cellIs" priority="259" dxfId="9" operator="lessThan">
      <formula>$Y$41</formula>
    </cfRule>
  </conditionalFormatting>
  <conditionalFormatting sqref="Y4:Y34">
    <cfRule type="cellIs" priority="258" dxfId="13" operator="lessThan">
      <formula>$Y$40</formula>
    </cfRule>
  </conditionalFormatting>
  <conditionalFormatting sqref="Y4 Y6 Y8 Y10 Y12 Y14 Y16 Y18 Y20 Y22 Y24 Y26 Y28 Y30 Y32 Y34">
    <cfRule type="containsBlanks" priority="257" dxfId="79">
      <formula>LEN(TRIM(Y4))=0</formula>
    </cfRule>
  </conditionalFormatting>
  <conditionalFormatting sqref="Y5 Y7 Y9 Y11 Y13 Y15 Y17 Y19 Y21 Y23 Y25 Y27 Y29 Y31 Y33">
    <cfRule type="containsBlanks" priority="256" dxfId="78">
      <formula>LEN(TRIM(Y5))=0</formula>
    </cfRule>
  </conditionalFormatting>
  <conditionalFormatting sqref="AD4:AD34">
    <cfRule type="cellIs" priority="255" dxfId="5" operator="greaterThan">
      <formula>$AD$39</formula>
    </cfRule>
  </conditionalFormatting>
  <conditionalFormatting sqref="AD36">
    <cfRule type="cellIs" priority="254" dxfId="9" operator="greaterThan">
      <formula>$AD$41</formula>
    </cfRule>
  </conditionalFormatting>
  <conditionalFormatting sqref="AD37">
    <cfRule type="cellIs" priority="253" dxfId="3" operator="greaterThan">
      <formula>$AD$39</formula>
    </cfRule>
  </conditionalFormatting>
  <conditionalFormatting sqref="O37">
    <cfRule type="cellIs" priority="249" dxfId="4" operator="equal">
      <formula>$O$39+MAX($O$4:$O$34)</formula>
    </cfRule>
    <cfRule type="cellIs" priority="250" dxfId="3" operator="greaterThan">
      <formula>$O$39</formula>
    </cfRule>
  </conditionalFormatting>
  <conditionalFormatting sqref="P37">
    <cfRule type="cellIs" priority="247" dxfId="4" operator="equal">
      <formula>$P$39+MAX($P$4:$P$34)</formula>
    </cfRule>
    <cfRule type="cellIs" priority="248" dxfId="3" operator="greaterThan">
      <formula>$P$39</formula>
    </cfRule>
  </conditionalFormatting>
  <conditionalFormatting sqref="U37">
    <cfRule type="cellIs" priority="239" dxfId="4" operator="equal">
      <formula>$U$39+MAX($U$4:$U$34)</formula>
    </cfRule>
    <cfRule type="cellIs" priority="240" dxfId="3" operator="greaterThan">
      <formula>$U$39</formula>
    </cfRule>
  </conditionalFormatting>
  <conditionalFormatting sqref="V37">
    <cfRule type="cellIs" priority="237" dxfId="4" operator="equal">
      <formula>$V$39+MAX($V$4:$V$34)</formula>
    </cfRule>
    <cfRule type="cellIs" priority="238" dxfId="3" operator="greaterThan">
      <formula>$V$39</formula>
    </cfRule>
  </conditionalFormatting>
  <conditionalFormatting sqref="AH37">
    <cfRule type="cellIs" priority="235" dxfId="4" operator="equal">
      <formula>$AH$39+MAX($AH$4:$AH$34)</formula>
    </cfRule>
    <cfRule type="cellIs" priority="236" dxfId="3" operator="greaterThan">
      <formula>$AH$39</formula>
    </cfRule>
  </conditionalFormatting>
  <conditionalFormatting sqref="AJ37">
    <cfRule type="cellIs" priority="231" dxfId="4" operator="equal">
      <formula>$AJ$39+MAX($AJ$4:$AJ$34)</formula>
    </cfRule>
    <cfRule type="cellIs" priority="232" dxfId="3" operator="greaterThan">
      <formula>$AJ$39</formula>
    </cfRule>
  </conditionalFormatting>
  <conditionalFormatting sqref="AN37">
    <cfRule type="cellIs" priority="227" dxfId="4" operator="equal">
      <formula>$AN$39+MAX($AN$4:$AN$34)</formula>
    </cfRule>
    <cfRule type="cellIs" priority="228" dxfId="3" operator="greaterThan">
      <formula>$AN$39</formula>
    </cfRule>
  </conditionalFormatting>
  <conditionalFormatting sqref="N37">
    <cfRule type="cellIs" priority="221" dxfId="4" operator="equal">
      <formula>$N$39+MAX($N$4:$N$34)</formula>
    </cfRule>
    <cfRule type="cellIs" priority="222" dxfId="3" operator="greaterThan">
      <formula>$N$39</formula>
    </cfRule>
  </conditionalFormatting>
  <conditionalFormatting sqref="T37">
    <cfRule type="cellIs" priority="218" dxfId="4" operator="equal">
      <formula>$T$39+MAX($T$4:$T$34)</formula>
    </cfRule>
    <cfRule type="cellIs" priority="219" dxfId="3" operator="greaterThan">
      <formula>$T$39</formula>
    </cfRule>
  </conditionalFormatting>
  <conditionalFormatting sqref="AG37">
    <cfRule type="cellIs" priority="216" dxfId="4" operator="equal">
      <formula>$AG$39+MAX($AG$4:$AG$34)</formula>
    </cfRule>
    <cfRule type="cellIs" priority="217" dxfId="3" operator="greaterThan">
      <formula>$AG$39</formula>
    </cfRule>
  </conditionalFormatting>
  <conditionalFormatting sqref="AM37">
    <cfRule type="cellIs" priority="214" dxfId="4" operator="equal">
      <formula>$AM$39+MAX($AM$4:$AM$34)</formula>
    </cfRule>
    <cfRule type="cellIs" priority="215" dxfId="3" operator="greaterThan">
      <formula>$AM$39</formula>
    </cfRule>
  </conditionalFormatting>
  <conditionalFormatting sqref="N4:N34">
    <cfRule type="cellIs" priority="212" dxfId="13" operator="greaterThan">
      <formula>$N$39</formula>
    </cfRule>
  </conditionalFormatting>
  <conditionalFormatting sqref="T4:T34">
    <cfRule type="cellIs" priority="210" dxfId="13" operator="greaterThan">
      <formula>$T$39</formula>
    </cfRule>
  </conditionalFormatting>
  <conditionalFormatting sqref="AG4:AG34">
    <cfRule type="cellIs" priority="209" dxfId="13" operator="greaterThan">
      <formula>$AG$39</formula>
    </cfRule>
  </conditionalFormatting>
  <conditionalFormatting sqref="AM4:AM34">
    <cfRule type="cellIs" priority="208" dxfId="13" operator="greaterThan">
      <formula>$AM$39</formula>
    </cfRule>
  </conditionalFormatting>
  <conditionalFormatting sqref="O36">
    <cfRule type="cellIs" priority="204" dxfId="4" operator="equal">
      <formula>$O$41+AVERAGE($O$4:$O$34)</formula>
    </cfRule>
    <cfRule type="cellIs" priority="205" dxfId="9" operator="greaterThan">
      <formula>$O$41</formula>
    </cfRule>
  </conditionalFormatting>
  <conditionalFormatting sqref="U36">
    <cfRule type="cellIs" priority="200" dxfId="4" operator="equal">
      <formula>$U$41+AVERAGE($U$4:$U$34)</formula>
    </cfRule>
    <cfRule type="cellIs" priority="201" dxfId="9" operator="greaterThan">
      <formula>$U$41</formula>
    </cfRule>
  </conditionalFormatting>
  <conditionalFormatting sqref="AH36">
    <cfRule type="cellIs" priority="198" dxfId="4" operator="equal">
      <formula>$AH$41+AVERAGE($AH$4:$AH$34)</formula>
    </cfRule>
    <cfRule type="cellIs" priority="199" dxfId="9" operator="greaterThan">
      <formula>$AH$41</formula>
    </cfRule>
  </conditionalFormatting>
  <conditionalFormatting sqref="AJ36">
    <cfRule type="cellIs" priority="196" dxfId="4" operator="equal">
      <formula>$AJ$41+AVERAGE($AJ$4:$AJ$34)</formula>
    </cfRule>
    <cfRule type="cellIs" priority="197" dxfId="9" operator="greaterThan">
      <formula>$AJ$41</formula>
    </cfRule>
  </conditionalFormatting>
  <conditionalFormatting sqref="AN36">
    <cfRule type="cellIs" priority="194" dxfId="4" operator="equal">
      <formula>$AN$41+AVERAGE($AN$4:$AN$34)</formula>
    </cfRule>
    <cfRule type="cellIs" priority="195" dxfId="9" operator="greaterThan">
      <formula>$AN$41</formula>
    </cfRule>
  </conditionalFormatting>
  <conditionalFormatting sqref="N36">
    <cfRule type="cellIs" priority="191" dxfId="4" operator="equal">
      <formula>$N$41+AVERAGE($N$4:$N$34)</formula>
    </cfRule>
    <cfRule type="cellIs" priority="192" dxfId="9" operator="greaterThan">
      <formula>$N$41</formula>
    </cfRule>
  </conditionalFormatting>
  <conditionalFormatting sqref="T36">
    <cfRule type="cellIs" priority="187" dxfId="4" operator="equal">
      <formula>$T$41+AVERAGE($T$4:$T$34)</formula>
    </cfRule>
    <cfRule type="cellIs" priority="188" dxfId="9" operator="greaterThan">
      <formula>$T$41</formula>
    </cfRule>
  </conditionalFormatting>
  <conditionalFormatting sqref="AG36">
    <cfRule type="cellIs" priority="185" dxfId="4" operator="equal">
      <formula>$AG$41+AVERAGE($AG$4:$AG$34)</formula>
    </cfRule>
    <cfRule type="cellIs" priority="186" dxfId="9" operator="greaterThan">
      <formula>$AG$41</formula>
    </cfRule>
  </conditionalFormatting>
  <conditionalFormatting sqref="AM36">
    <cfRule type="cellIs" priority="183" dxfId="4" operator="equal">
      <formula>$AM$41+AVERAGE($AM$4:$AM$34)</formula>
    </cfRule>
    <cfRule type="cellIs" priority="184" dxfId="9" operator="greaterThan">
      <formula>$AM$41</formula>
    </cfRule>
  </conditionalFormatting>
  <conditionalFormatting sqref="L15">
    <cfRule type="cellIs" priority="182" dxfId="30" operator="greaterThan">
      <formula>0</formula>
    </cfRule>
  </conditionalFormatting>
  <conditionalFormatting sqref="O4:O34">
    <cfRule type="cellIs" priority="177" dxfId="13" operator="between">
      <formula>$O$39</formula>
      <formula>9999</formula>
    </cfRule>
  </conditionalFormatting>
  <conditionalFormatting sqref="U4:U34">
    <cfRule type="cellIs" priority="175" dxfId="13" operator="between">
      <formula>$U$39</formula>
      <formula>9999</formula>
    </cfRule>
  </conditionalFormatting>
  <conditionalFormatting sqref="AH4:AH34">
    <cfRule type="cellIs" priority="174" dxfId="13" operator="between">
      <formula>$AH$39</formula>
      <formula>9999</formula>
    </cfRule>
  </conditionalFormatting>
  <conditionalFormatting sqref="AJ4:AJ34">
    <cfRule type="cellIs" priority="173" dxfId="13" operator="between">
      <formula>$AJ$39</formula>
      <formula>9999</formula>
    </cfRule>
  </conditionalFormatting>
  <conditionalFormatting sqref="AN4:AN34">
    <cfRule type="cellIs" priority="172" dxfId="13" operator="between">
      <formula>$AN$39</formula>
      <formula>9999</formula>
    </cfRule>
  </conditionalFormatting>
  <conditionalFormatting sqref="P38">
    <cfRule type="cellIs" priority="168" dxfId="4" operator="equal">
      <formula>$P$40+MIN($P$4:$P$34)</formula>
    </cfRule>
    <cfRule type="cellIs" priority="169" dxfId="3" operator="lessThan">
      <formula>$P$40</formula>
    </cfRule>
  </conditionalFormatting>
  <conditionalFormatting sqref="V38">
    <cfRule type="cellIs" priority="164" dxfId="4" operator="equal">
      <formula>$V$40+MIN($V$4:$V$34)</formula>
    </cfRule>
    <cfRule type="cellIs" priority="165" dxfId="3" operator="lessThan">
      <formula>$V$40</formula>
    </cfRule>
  </conditionalFormatting>
  <conditionalFormatting sqref="P36">
    <cfRule type="cellIs" priority="154" dxfId="4" operator="equal">
      <formula>$P$41+AVERAGE($P$4:$P$34)</formula>
    </cfRule>
    <cfRule type="cellIs" priority="155" dxfId="9" operator="lessThan">
      <formula>$P$41</formula>
    </cfRule>
  </conditionalFormatting>
  <conditionalFormatting sqref="V36">
    <cfRule type="cellIs" priority="150" dxfId="4" operator="equal">
      <formula>$V$41+AVERAGE($V$4:$V$34)</formula>
    </cfRule>
    <cfRule type="cellIs" priority="151" dxfId="9" operator="lessThan">
      <formula>$V$41</formula>
    </cfRule>
  </conditionalFormatting>
  <conditionalFormatting sqref="AK4:AK34">
    <cfRule type="cellIs" priority="141" dxfId="13" operator="greaterThan">
      <formula>$AK$39</formula>
    </cfRule>
  </conditionalFormatting>
  <conditionalFormatting sqref="AK36">
    <cfRule type="cellIs" priority="139" dxfId="4" operator="equal">
      <formula>$AK$41+AVERAGE($AK$4:$AK$34)</formula>
    </cfRule>
    <cfRule type="cellIs" priority="140" dxfId="9" operator="greaterThan">
      <formula>$AK$41</formula>
    </cfRule>
  </conditionalFormatting>
  <conditionalFormatting sqref="AL4:AL34">
    <cfRule type="cellIs" priority="138" dxfId="13" operator="between">
      <formula>$AL$39</formula>
      <formula>9999</formula>
    </cfRule>
  </conditionalFormatting>
  <conditionalFormatting sqref="AL37">
    <cfRule type="cellIs" priority="142" dxfId="4" operator="equal">
      <formula>$AL$39+MAX($AL$4:$AL$34)</formula>
    </cfRule>
    <cfRule type="cellIs" priority="143" dxfId="3" operator="greaterThan">
      <formula>$AL$39</formula>
    </cfRule>
  </conditionalFormatting>
  <conditionalFormatting sqref="AL36">
    <cfRule type="cellIs" priority="136" dxfId="4" operator="equal">
      <formula>$AL$41+AVERAGE($AL$4:$AL$34)</formula>
    </cfRule>
    <cfRule type="cellIs" priority="137" dxfId="9" operator="greaterThan">
      <formula>$AL$41</formula>
    </cfRule>
  </conditionalFormatting>
  <conditionalFormatting sqref="Q4:Q34">
    <cfRule type="cellIs" priority="33" dxfId="5" operator="greaterThan">
      <formula>$Q$41</formula>
    </cfRule>
  </conditionalFormatting>
  <conditionalFormatting sqref="R4:R34">
    <cfRule type="cellIs" priority="32" dxfId="5" operator="greaterThan">
      <formula>$R$41</formula>
    </cfRule>
  </conditionalFormatting>
  <conditionalFormatting sqref="W4:W34">
    <cfRule type="cellIs" priority="27" dxfId="5" operator="greaterThan">
      <formula>$W$41</formula>
    </cfRule>
  </conditionalFormatting>
  <conditionalFormatting sqref="X4:X34">
    <cfRule type="cellIs" priority="26" dxfId="5" operator="greaterThan">
      <formula>$X$41</formula>
    </cfRule>
  </conditionalFormatting>
  <conditionalFormatting sqref="AK37">
    <cfRule type="cellIs" priority="23" dxfId="4" operator="equal">
      <formula>$AK$39+MAX($AK$4:$AK$34)</formula>
    </cfRule>
    <cfRule type="cellIs" priority="24" dxfId="3" operator="greaterThan">
      <formula>$AK$39</formula>
    </cfRule>
  </conditionalFormatting>
  <conditionalFormatting sqref="AF36">
    <cfRule type="cellIs" priority="1" dxfId="2" operator="greaterThan">
      <formula>$AF$41</formula>
    </cfRule>
  </conditionalFormatting>
  <dataValidations count="5">
    <dataValidation type="decimal" allowBlank="1" showInputMessage="1" showErrorMessage="1" errorTitle="Numbers Only" error="Enter Numbers Only" sqref="AB4:AB39 AD4:AD39 AE39:AE41 AC39:AC41 AF39 AD41 AG39:AH41 AJ39:AN41 AF41 I4:L41 M4:Z38 M39:AA41 AF4:AM38">
      <formula1>0</formula1>
      <formula2>99999999</formula2>
    </dataValidation>
    <dataValidation type="decimal" allowBlank="1" showInputMessage="1" showErrorMessage="1" errorTitle="Numbers Only" error="Enter Nubers Only" sqref="AF40 AB40:AB41 AD40 AI39:AI40">
      <formula1>0</formula1>
      <formula2>99999999</formula2>
    </dataValidation>
    <dataValidation type="decimal" allowBlank="1" showInputMessage="1" showErrorMessage="1" errorTitle="Numbers Only" sqref="AI41">
      <formula1>0</formula1>
      <formula2>99999999</formula2>
    </dataValidation>
    <dataValidation type="custom" allowBlank="1" showInputMessage="1" showErrorMessage="1" error="Only the less than symbol &quot;&lt;&quot; may be entered in this column." sqref="AE4:AE34 AC4:AC34">
      <formula1>AC4:AC12318="&lt;"</formula1>
    </dataValidation>
    <dataValidation allowBlank="1" showInputMessage="1" showErrorMessage="1" error="Only the less than symbol &quot;&lt;&quot; may be entered in this column." sqref="AA4:AA34"/>
  </dataValidations>
  <printOptions horizontalCentered="1" verticalCentered="1"/>
  <pageMargins left="0" right="0" top="0.65" bottom="0.25" header="0.3" footer="0.3"/>
  <pageSetup fitToWidth="0" fitToHeight="1" horizontalDpi="600" verticalDpi="600" orientation="landscape" paperSize="5" scale="48"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85"/>
  <sheetViews>
    <sheetView workbookViewId="0" topLeftCell="A1">
      <selection activeCell="K2" sqref="K2:Q2"/>
    </sheetView>
  </sheetViews>
  <sheetFormatPr defaultColWidth="9.140625" defaultRowHeight="15"/>
  <cols>
    <col min="1" max="1" width="0.9921875" style="163" customWidth="1"/>
    <col min="2" max="2" width="14.57421875" style="162" customWidth="1"/>
    <col min="3" max="3" width="12.57421875" style="228" bestFit="1" customWidth="1"/>
    <col min="4" max="4" width="6.421875" style="228" bestFit="1" customWidth="1"/>
    <col min="5" max="5" width="9.421875" style="228" hidden="1" customWidth="1"/>
    <col min="6" max="6" width="11.8515625" style="228" hidden="1" customWidth="1"/>
    <col min="7" max="7" width="8.8515625" style="228" hidden="1" customWidth="1"/>
    <col min="8" max="8" width="12.28125" style="228" hidden="1" customWidth="1"/>
    <col min="9" max="9" width="2.00390625" style="197" customWidth="1"/>
    <col min="10" max="10" width="5.8515625" style="163" customWidth="1"/>
    <col min="11" max="12" width="9.140625" style="163" customWidth="1"/>
    <col min="13" max="13" width="10.421875" style="163" customWidth="1"/>
    <col min="14" max="36" width="9.140625" style="163" customWidth="1"/>
    <col min="37" max="16384" width="9.140625" style="162" customWidth="1"/>
  </cols>
  <sheetData>
    <row r="1" spans="3:9" s="163" customFormat="1" ht="9.75" customHeight="1">
      <c r="C1" s="197"/>
      <c r="D1" s="197"/>
      <c r="E1" s="197"/>
      <c r="F1" s="197"/>
      <c r="G1" s="197"/>
      <c r="H1" s="197"/>
      <c r="I1" s="197"/>
    </row>
    <row r="2" spans="11:17" s="163" customFormat="1" ht="20.25" thickBot="1">
      <c r="K2" s="721" t="str">
        <f>Jan!I44&amp;" - "&amp;Jan!C4</f>
        <v>Buffalo WWTP - TN0067865</v>
      </c>
      <c r="L2" s="721"/>
      <c r="M2" s="721"/>
      <c r="N2" s="721"/>
      <c r="O2" s="721"/>
      <c r="P2" s="721"/>
      <c r="Q2" s="721"/>
    </row>
    <row r="3" spans="1:45" ht="20.25" thickBot="1" thickTop="1">
      <c r="A3" s="162"/>
      <c r="B3" s="163"/>
      <c r="C3" s="197"/>
      <c r="D3" s="197"/>
      <c r="E3" s="722" t="s">
        <v>370</v>
      </c>
      <c r="F3" s="722"/>
      <c r="G3" s="722"/>
      <c r="H3" s="722"/>
      <c r="I3" s="198"/>
      <c r="K3" s="723" t="s">
        <v>371</v>
      </c>
      <c r="L3" s="723"/>
      <c r="M3" s="723"/>
      <c r="N3" s="723"/>
      <c r="O3" s="723"/>
      <c r="P3" s="723"/>
      <c r="AK3" s="163"/>
      <c r="AL3" s="163"/>
      <c r="AM3" s="163"/>
      <c r="AN3" s="163"/>
      <c r="AO3" s="163"/>
      <c r="AP3" s="163"/>
      <c r="AQ3" s="163"/>
      <c r="AR3" s="163"/>
      <c r="AS3" s="163"/>
    </row>
    <row r="4" spans="1:45" ht="60" customHeight="1" thickBot="1" thickTop="1">
      <c r="A4" s="162"/>
      <c r="B4" s="163"/>
      <c r="C4" s="199" t="s">
        <v>368</v>
      </c>
      <c r="D4" s="200" t="s">
        <v>369</v>
      </c>
      <c r="E4" s="201" t="s">
        <v>372</v>
      </c>
      <c r="F4" s="202" t="s">
        <v>373</v>
      </c>
      <c r="G4" s="202" t="s">
        <v>374</v>
      </c>
      <c r="H4" s="203" t="s">
        <v>375</v>
      </c>
      <c r="I4" s="181"/>
      <c r="K4" s="204" t="s">
        <v>376</v>
      </c>
      <c r="L4" s="202" t="s">
        <v>399</v>
      </c>
      <c r="M4" s="202" t="s">
        <v>373</v>
      </c>
      <c r="N4" s="202" t="s">
        <v>377</v>
      </c>
      <c r="O4" s="203" t="s">
        <v>400</v>
      </c>
      <c r="P4" s="203" t="s">
        <v>375</v>
      </c>
      <c r="AK4" s="163"/>
      <c r="AL4" s="163"/>
      <c r="AM4" s="163"/>
      <c r="AN4" s="163"/>
      <c r="AO4" s="163"/>
      <c r="AP4" s="163"/>
      <c r="AQ4" s="163"/>
      <c r="AR4" s="163"/>
      <c r="AS4" s="163"/>
    </row>
    <row r="5" spans="1:45" ht="16.5" customHeight="1" thickTop="1">
      <c r="A5" s="162"/>
      <c r="B5" s="718" t="s">
        <v>378</v>
      </c>
      <c r="C5" s="205" t="s">
        <v>310</v>
      </c>
      <c r="D5" s="206">
        <f>Jan!F4</f>
        <v>2024</v>
      </c>
      <c r="E5" s="263" t="e">
        <f>IF(SUM(Jan!#REF!)&gt;0,SUM(Jan!#REF!)," ")</f>
        <v>#REF!</v>
      </c>
      <c r="F5" s="712" t="e">
        <f>IF(SUM(E5:E7)&gt;0,AVERAGE(E5:E7)," ")</f>
        <v>#REF!</v>
      </c>
      <c r="G5" s="263" t="e">
        <f>IF(SUM(Jan!#REF!)&gt;0,SUM(Jan!#REF!)," ")</f>
        <v>#REF!</v>
      </c>
      <c r="H5" s="715" t="e">
        <f>IF(SUM(G5:G7)&gt;0,AVERAGE(G5:G7)," ")</f>
        <v>#REF!</v>
      </c>
      <c r="I5" s="183"/>
      <c r="K5" s="234" t="str">
        <f>IF(SUM(Jan!AK4:AK34)&gt;0,SUM(Jan!AK4:AK34)," ")</f>
        <v xml:space="preserve"> </v>
      </c>
      <c r="L5" s="698">
        <f>MAX(Jan!AK37,Feb!AK35,March!AK37)</f>
        <v>8.3</v>
      </c>
      <c r="M5" s="712">
        <f>IF(SUM(K5:K7)&gt;0,AVERAGE(K5:K7)," ")</f>
        <v>156.7</v>
      </c>
      <c r="N5" s="191" t="str">
        <f>IF(SUM(Jan!AL4:AL34)&gt;0,SUM(Jan!AL4:AL34)," ")</f>
        <v xml:space="preserve"> </v>
      </c>
      <c r="O5" s="698">
        <f>MAX(Jan!AL37,Feb!AL35,March!AL37)</f>
        <v>15.436506000000001</v>
      </c>
      <c r="P5" s="715">
        <f>IF(SUM(N5:N7)&gt;0,AVERAGE(N5:N7)," ")</f>
        <v>15.436506000000001</v>
      </c>
      <c r="AK5" s="163"/>
      <c r="AL5" s="163"/>
      <c r="AM5" s="163"/>
      <c r="AN5" s="163"/>
      <c r="AO5" s="163"/>
      <c r="AP5" s="163"/>
      <c r="AQ5" s="163"/>
      <c r="AR5" s="163"/>
      <c r="AS5" s="163"/>
    </row>
    <row r="6" spans="1:45" ht="15">
      <c r="A6" s="162"/>
      <c r="B6" s="719"/>
      <c r="C6" s="208" t="s">
        <v>326</v>
      </c>
      <c r="D6" s="209">
        <f>D5</f>
        <v>2024</v>
      </c>
      <c r="E6" s="264" t="e">
        <f>IF(SUM(Feb!#REF!)&gt;0,SUM(Feb!#REF!)," ")</f>
        <v>#REF!</v>
      </c>
      <c r="F6" s="713"/>
      <c r="G6" s="264" t="e">
        <f>IF(SUM(Feb!#REF!)&gt;0,SUM(Feb!#REF!)," ")</f>
        <v>#REF!</v>
      </c>
      <c r="H6" s="716"/>
      <c r="I6" s="183"/>
      <c r="K6" s="235">
        <f>IF(SUM(Feb!Z4:Z32)&gt;0,SUM(Feb!Z4:Z32)," ")</f>
        <v>151.49999999999994</v>
      </c>
      <c r="L6" s="699"/>
      <c r="M6" s="713"/>
      <c r="N6" s="194">
        <f>IF(SUM(Feb!AL4:AL32)&gt;0,SUM(Feb!AL4:AL32)," ")</f>
        <v>15.436506000000001</v>
      </c>
      <c r="O6" s="699"/>
      <c r="P6" s="716"/>
      <c r="AK6" s="163"/>
      <c r="AL6" s="163"/>
      <c r="AM6" s="163"/>
      <c r="AN6" s="163"/>
      <c r="AO6" s="163"/>
      <c r="AP6" s="163"/>
      <c r="AQ6" s="163"/>
      <c r="AR6" s="163"/>
      <c r="AS6" s="163"/>
    </row>
    <row r="7" spans="1:45" ht="17.4" thickBot="1">
      <c r="A7" s="162"/>
      <c r="B7" s="719"/>
      <c r="C7" s="210" t="s">
        <v>327</v>
      </c>
      <c r="D7" s="211">
        <f>D5</f>
        <v>2024</v>
      </c>
      <c r="E7" s="265" t="e">
        <f>IF(SUM(March!#REF!)&gt;0,SUM(March!#REF!)," ")</f>
        <v>#REF!</v>
      </c>
      <c r="F7" s="713"/>
      <c r="G7" s="265" t="e">
        <f>IF(SUM(March!#REF!)&gt;0,SUM(March!#REF!)," ")</f>
        <v>#REF!</v>
      </c>
      <c r="H7" s="716"/>
      <c r="I7" s="183"/>
      <c r="K7" s="236">
        <f>IF(SUM(March!Z4:Z34)&gt;0,SUM(March!Z4:Z34)," ")</f>
        <v>161.90000000000006</v>
      </c>
      <c r="L7" s="700"/>
      <c r="M7" s="713"/>
      <c r="N7" s="237" t="str">
        <f>IF(SUM(March!AL4:AL34)&gt;0,SUM(March!AL4:AL34)," ")</f>
        <v xml:space="preserve"> </v>
      </c>
      <c r="O7" s="700"/>
      <c r="P7" s="716"/>
      <c r="AK7" s="163"/>
      <c r="AL7" s="163"/>
      <c r="AM7" s="163"/>
      <c r="AN7" s="163"/>
      <c r="AO7" s="163"/>
      <c r="AP7" s="163"/>
      <c r="AQ7" s="163"/>
      <c r="AR7" s="163"/>
      <c r="AS7" s="163"/>
    </row>
    <row r="8" spans="1:45" ht="17.4" thickTop="1">
      <c r="A8" s="162"/>
      <c r="B8" s="719"/>
      <c r="C8" s="212" t="s">
        <v>328</v>
      </c>
      <c r="D8" s="213">
        <f>D5</f>
        <v>2024</v>
      </c>
      <c r="E8" s="266" t="e">
        <f>IF(SUM(April!#REF!)&gt;0,SUM(April!#REF!)," ")</f>
        <v>#REF!</v>
      </c>
      <c r="F8" s="710" t="e">
        <f>IF(SUM(E8:E10)&gt;0,AVERAGE(E8:E10)," ")</f>
        <v>#REF!</v>
      </c>
      <c r="G8" s="267" t="e">
        <f>IF(SUM(April!#REF!)&gt;0,SUM(April!#REF!)," ")</f>
        <v>#REF!</v>
      </c>
      <c r="H8" s="711" t="e">
        <f>IF(SUM(G8:G10)&gt;0,AVERAGE(G8:G10)," ")</f>
        <v>#REF!</v>
      </c>
      <c r="I8" s="183"/>
      <c r="K8" s="238">
        <f>IF(SUM(April!Z4:Z33)&gt;0,SUM(April!Z4:Z33)," ")</f>
        <v>160.63000000000002</v>
      </c>
      <c r="L8" s="689">
        <f>MAX(April!Z36,May!Z37,June!Z36)</f>
        <v>7.6</v>
      </c>
      <c r="M8" s="710">
        <f>IF(SUM(K8:K10)&gt;0,AVERAGE(K8:K10)," ")</f>
        <v>157.41</v>
      </c>
      <c r="N8" s="239" t="str">
        <f>IF(SUM(April!AL4:AL33)&gt;0,SUM(April!AL4:AL33)," ")</f>
        <v xml:space="preserve"> </v>
      </c>
      <c r="O8" s="689">
        <f>MAX(April!AL36,May!AL37,June!AL36)</f>
        <v>0</v>
      </c>
      <c r="P8" s="711" t="str">
        <f>IF(SUM(N8:N10)&gt;0,AVERAGE(N8:N10)," ")</f>
        <v xml:space="preserve"> </v>
      </c>
      <c r="AK8" s="163"/>
      <c r="AL8" s="163"/>
      <c r="AM8" s="163"/>
      <c r="AN8" s="163"/>
      <c r="AO8" s="163"/>
      <c r="AP8" s="163"/>
      <c r="AQ8" s="163"/>
      <c r="AR8" s="163"/>
      <c r="AS8" s="163"/>
    </row>
    <row r="9" spans="1:45" ht="15">
      <c r="A9" s="162"/>
      <c r="B9" s="719"/>
      <c r="C9" s="214" t="s">
        <v>329</v>
      </c>
      <c r="D9" s="215">
        <f>D5</f>
        <v>2024</v>
      </c>
      <c r="E9" s="268" t="e">
        <f>IF(SUM(May!#REF!)&gt;0,SUM(May!#REF!)," ")</f>
        <v>#REF!</v>
      </c>
      <c r="F9" s="705"/>
      <c r="G9" s="268" t="e">
        <f>IF(SUM(May!#REF!)&gt;0,SUM(May!#REF!)," ")</f>
        <v>#REF!</v>
      </c>
      <c r="H9" s="707"/>
      <c r="I9" s="183"/>
      <c r="K9" s="240">
        <f>IF(SUM(May!Z4:Z34)&gt;0,SUM(May!Z4:Z34)," ")</f>
        <v>166.46</v>
      </c>
      <c r="L9" s="690"/>
      <c r="M9" s="705"/>
      <c r="N9" s="193" t="str">
        <f>IF(SUM(May!AL4:AL34)&gt;0,SUM(May!AL4:AL34)," ")</f>
        <v xml:space="preserve"> </v>
      </c>
      <c r="O9" s="690"/>
      <c r="P9" s="707"/>
      <c r="AK9" s="163"/>
      <c r="AL9" s="163"/>
      <c r="AM9" s="163"/>
      <c r="AN9" s="163"/>
      <c r="AO9" s="163"/>
      <c r="AP9" s="163"/>
      <c r="AQ9" s="163"/>
      <c r="AR9" s="163"/>
      <c r="AS9" s="163"/>
    </row>
    <row r="10" spans="1:45" ht="17.4" thickBot="1">
      <c r="A10" s="162"/>
      <c r="B10" s="719"/>
      <c r="C10" s="216" t="s">
        <v>330</v>
      </c>
      <c r="D10" s="217">
        <f>D5</f>
        <v>2024</v>
      </c>
      <c r="E10" s="269" t="e">
        <f>IF(SUM(June!#REF!)&gt;0,SUM(June!#REF!)," ")</f>
        <v>#REF!</v>
      </c>
      <c r="F10" s="706"/>
      <c r="G10" s="269" t="e">
        <f>IF(SUM(June!#REF!)&gt;0,SUM(June!#REF!)," ")</f>
        <v>#REF!</v>
      </c>
      <c r="H10" s="708"/>
      <c r="I10" s="183"/>
      <c r="K10" s="241">
        <f>IF(SUM(June!Z4:Z33)&gt;0,SUM(June!Z4:Z33)," ")</f>
        <v>145.14000000000001</v>
      </c>
      <c r="L10" s="691"/>
      <c r="M10" s="706"/>
      <c r="N10" s="242" t="str">
        <f>IF(SUM(June!AL4:AL33)&gt;0,SUM(June!AL4:AL33)," ")</f>
        <v xml:space="preserve"> </v>
      </c>
      <c r="O10" s="691"/>
      <c r="P10" s="708"/>
      <c r="AK10" s="163"/>
      <c r="AL10" s="163"/>
      <c r="AM10" s="163"/>
      <c r="AN10" s="163"/>
      <c r="AO10" s="163"/>
      <c r="AP10" s="163"/>
      <c r="AQ10" s="163"/>
      <c r="AR10" s="163"/>
      <c r="AS10" s="163"/>
    </row>
    <row r="11" spans="1:45" ht="17.4" thickTop="1">
      <c r="A11" s="162"/>
      <c r="B11" s="719"/>
      <c r="C11" s="205" t="s">
        <v>331</v>
      </c>
      <c r="D11" s="206">
        <f>D5</f>
        <v>2024</v>
      </c>
      <c r="E11" s="234" t="e">
        <f>IF(SUM(July!#REF!)&gt;0,SUM(July!#REF!)," ")</f>
        <v>#REF!</v>
      </c>
      <c r="F11" s="712" t="e">
        <f>IF(SUM(E11:E13)&gt;0,AVERAGE(E11:E13)," ")</f>
        <v>#REF!</v>
      </c>
      <c r="G11" s="263" t="e">
        <f>IF(SUM(July!#REF!)&gt;0,SUM(July!#REF!)," ")</f>
        <v>#REF!</v>
      </c>
      <c r="H11" s="715" t="e">
        <f>IF(SUM(G11:G13)&gt;0,AVERAGE(G11:G13)," ")</f>
        <v>#REF!</v>
      </c>
      <c r="I11" s="183"/>
      <c r="K11" s="234" t="str">
        <f>IF(SUM(July!Z4:Z34)&gt;0,SUM(July!Z4:Z34)," ")</f>
        <v xml:space="preserve"> </v>
      </c>
      <c r="L11" s="698">
        <f>MAX(July!Z37,Aug!Z37,Sept!Z36)</f>
        <v>0</v>
      </c>
      <c r="M11" s="712" t="str">
        <f>IF(SUM(K11:K13)&gt;0,AVERAGE(K11:K13)," ")</f>
        <v xml:space="preserve"> </v>
      </c>
      <c r="N11" s="191" t="str">
        <f>IF(SUM(July!AL4:AL34)&gt;0,SUM(July!AL4:AL34)," ")</f>
        <v xml:space="preserve"> </v>
      </c>
      <c r="O11" s="698">
        <f>MAX(July!AL37,Aug!AL37,Sept!AL36)</f>
        <v>0</v>
      </c>
      <c r="P11" s="715" t="str">
        <f>IF(SUM(N11:N13)&gt;0,AVERAGE(N11:N13)," ")</f>
        <v xml:space="preserve"> </v>
      </c>
      <c r="AK11" s="163"/>
      <c r="AL11" s="163"/>
      <c r="AM11" s="163"/>
      <c r="AN11" s="163"/>
      <c r="AO11" s="163"/>
      <c r="AP11" s="163"/>
      <c r="AQ11" s="163"/>
      <c r="AR11" s="163"/>
      <c r="AS11" s="163"/>
    </row>
    <row r="12" spans="1:45" ht="15">
      <c r="A12" s="162"/>
      <c r="B12" s="719"/>
      <c r="C12" s="208" t="s">
        <v>332</v>
      </c>
      <c r="D12" s="209">
        <f>D5</f>
        <v>2024</v>
      </c>
      <c r="E12" s="264" t="e">
        <f>IF(SUM(Aug!#REF!)&gt;0,SUM(Aug!#REF!)," ")</f>
        <v>#REF!</v>
      </c>
      <c r="F12" s="713"/>
      <c r="G12" s="264" t="e">
        <f>IF(SUM(Aug!#REF!)&gt;0,SUM(Aug!#REF!)," ")</f>
        <v>#REF!</v>
      </c>
      <c r="H12" s="716"/>
      <c r="I12" s="183"/>
      <c r="K12" s="235" t="str">
        <f>IF(SUM(Aug!Z4:Z34)&gt;0,SUM(Aug!Z4:Z34)," ")</f>
        <v xml:space="preserve"> </v>
      </c>
      <c r="L12" s="699"/>
      <c r="M12" s="713"/>
      <c r="N12" s="194" t="str">
        <f>IF(SUM(Aug!AL4:AL34)&gt;0,SUM(Aug!AL4:AL34)," ")</f>
        <v xml:space="preserve"> </v>
      </c>
      <c r="O12" s="699"/>
      <c r="P12" s="716"/>
      <c r="AK12" s="163"/>
      <c r="AL12" s="163"/>
      <c r="AM12" s="163"/>
      <c r="AN12" s="163"/>
      <c r="AO12" s="163"/>
      <c r="AP12" s="163"/>
      <c r="AQ12" s="163"/>
      <c r="AR12" s="163"/>
      <c r="AS12" s="163"/>
    </row>
    <row r="13" spans="1:45" ht="17.4" thickBot="1">
      <c r="A13" s="162"/>
      <c r="B13" s="719"/>
      <c r="C13" s="218" t="s">
        <v>333</v>
      </c>
      <c r="D13" s="219">
        <f>D5</f>
        <v>2024</v>
      </c>
      <c r="E13" s="270" t="e">
        <f>IF(SUM(Sept!#REF!)&gt;0,SUM(Sept!#REF!)," ")</f>
        <v>#REF!</v>
      </c>
      <c r="F13" s="714"/>
      <c r="G13" s="270" t="e">
        <f>IF(SUM(Sept!#REF!)&gt;0,SUM(Sept!#REF!)," ")</f>
        <v>#REF!</v>
      </c>
      <c r="H13" s="717"/>
      <c r="I13" s="183"/>
      <c r="K13" s="271" t="str">
        <f>IF(SUM(Sept!Z4:Z33)&gt;0,SUM(Sept!Z4:Z33)," ")</f>
        <v xml:space="preserve"> </v>
      </c>
      <c r="L13" s="700"/>
      <c r="M13" s="714"/>
      <c r="N13" s="272" t="str">
        <f>IF(SUM(Sept!AL4:AL33)&gt;0,SUM(Sept!AL4:AL33)," ")</f>
        <v xml:space="preserve"> </v>
      </c>
      <c r="O13" s="700"/>
      <c r="P13" s="717"/>
      <c r="AK13" s="163"/>
      <c r="AL13" s="163"/>
      <c r="AM13" s="163"/>
      <c r="AN13" s="163"/>
      <c r="AO13" s="163"/>
      <c r="AP13" s="163"/>
      <c r="AQ13" s="163"/>
      <c r="AR13" s="163"/>
      <c r="AS13" s="163"/>
    </row>
    <row r="14" spans="1:45" ht="17.4" thickTop="1">
      <c r="A14" s="162"/>
      <c r="B14" s="719"/>
      <c r="C14" s="220" t="s">
        <v>334</v>
      </c>
      <c r="D14" s="221">
        <f>D5</f>
        <v>2024</v>
      </c>
      <c r="E14" s="273" t="e">
        <f>IF(SUM(Oct!#REF!)&gt;0,SUM(Oct!#REF!)," ")</f>
        <v>#REF!</v>
      </c>
      <c r="F14" s="705" t="e">
        <f>IF(SUM(E14:E16)&gt;0,AVERAGE(E14:E16)," ")</f>
        <v>#REF!</v>
      </c>
      <c r="G14" s="274" t="e">
        <f>IF(SUM(Oct!#REF!)&gt;0,SUM(Oct!#REF!)," ")</f>
        <v>#REF!</v>
      </c>
      <c r="H14" s="707" t="e">
        <f>IF(SUM(G14:G16)&gt;0,AVERAGE(G14:G16)," ")</f>
        <v>#REF!</v>
      </c>
      <c r="I14" s="183"/>
      <c r="K14" s="275" t="str">
        <f>IF(SUM(Oct!Z4:Z34)&gt;0,SUM(Oct!Z4:Z34)," ")</f>
        <v xml:space="preserve"> </v>
      </c>
      <c r="L14" s="689">
        <f>MAX(Oct!Z37,Nov!Z36,Dec!Z37)</f>
        <v>0</v>
      </c>
      <c r="M14" s="705" t="str">
        <f>IF(SUM(K14:K16)&gt;0,AVERAGE(K14:K16)," ")</f>
        <v xml:space="preserve"> </v>
      </c>
      <c r="N14" s="276" t="str">
        <f>IF(SUM(Oct!AL4:AL34)&gt;0,SUM(Oct!AL4:AL34)," ")</f>
        <v xml:space="preserve"> </v>
      </c>
      <c r="O14" s="689">
        <f>MAX(Oct!AL37,Nov!AL36,Dec!AL37)</f>
        <v>0</v>
      </c>
      <c r="P14" s="707" t="str">
        <f>IF(SUM(N14:N16)&gt;0,AVERAGE(N14:N16)," ")</f>
        <v xml:space="preserve"> </v>
      </c>
      <c r="AK14" s="163"/>
      <c r="AL14" s="163"/>
      <c r="AM14" s="163"/>
      <c r="AN14" s="163"/>
      <c r="AO14" s="163"/>
      <c r="AP14" s="163"/>
      <c r="AQ14" s="163"/>
      <c r="AR14" s="163"/>
      <c r="AS14" s="163"/>
    </row>
    <row r="15" spans="1:45" ht="15">
      <c r="A15" s="162"/>
      <c r="B15" s="719"/>
      <c r="C15" s="214" t="s">
        <v>335</v>
      </c>
      <c r="D15" s="215">
        <f>D5</f>
        <v>2024</v>
      </c>
      <c r="E15" s="268" t="e">
        <f>IF(SUM(Nov!#REF!)&gt;0,SUM(Nov!#REF!)," ")</f>
        <v>#REF!</v>
      </c>
      <c r="F15" s="705"/>
      <c r="G15" s="268" t="e">
        <f>IF(SUM(Nov!#REF!)&gt;0,SUM(Nov!#REF!)," ")</f>
        <v>#REF!</v>
      </c>
      <c r="H15" s="707"/>
      <c r="I15" s="183"/>
      <c r="K15" s="240" t="str">
        <f>IF(SUM(Nov!Z4:Z33)&gt;0,SUM(Nov!Z4:Z33)," ")</f>
        <v xml:space="preserve"> </v>
      </c>
      <c r="L15" s="690"/>
      <c r="M15" s="705"/>
      <c r="N15" s="193" t="str">
        <f>IF(SUM(Nov!AL4:AL33)&gt;0,SUM(Nov!AL4:AL33)," ")</f>
        <v xml:space="preserve"> </v>
      </c>
      <c r="O15" s="690"/>
      <c r="P15" s="707"/>
      <c r="AK15" s="163"/>
      <c r="AL15" s="163"/>
      <c r="AM15" s="163"/>
      <c r="AN15" s="163"/>
      <c r="AO15" s="163"/>
      <c r="AP15" s="163"/>
      <c r="AQ15" s="163"/>
      <c r="AR15" s="163"/>
      <c r="AS15" s="163"/>
    </row>
    <row r="16" spans="1:45" ht="17.4" thickBot="1">
      <c r="A16" s="162"/>
      <c r="B16" s="720"/>
      <c r="C16" s="216" t="s">
        <v>336</v>
      </c>
      <c r="D16" s="217">
        <f>D5</f>
        <v>2024</v>
      </c>
      <c r="E16" s="269" t="e">
        <f>IF(SUM(Dec!#REF!)&gt;0,SUM(Dec!#REF!)," ")</f>
        <v>#REF!</v>
      </c>
      <c r="F16" s="706"/>
      <c r="G16" s="269" t="e">
        <f>IF(SUM(Dec!#REF!)&gt;0,SUM(Dec!#REF!)," ")</f>
        <v>#REF!</v>
      </c>
      <c r="H16" s="708"/>
      <c r="I16" s="183"/>
      <c r="K16" s="241" t="str">
        <f>IF(SUM(Dec!Z4:Z34)&gt;0,SUM(Dec!Z4:Z34)," ")</f>
        <v xml:space="preserve"> </v>
      </c>
      <c r="L16" s="691"/>
      <c r="M16" s="706"/>
      <c r="N16" s="242" t="str">
        <f>IF(SUM(Dec!AL4:AL34)&gt;0,SUM(Dec!AL4:AL34)," ")</f>
        <v xml:space="preserve"> </v>
      </c>
      <c r="O16" s="691"/>
      <c r="P16" s="708"/>
      <c r="AK16" s="163"/>
      <c r="AL16" s="163"/>
      <c r="AM16" s="163"/>
      <c r="AN16" s="163"/>
      <c r="AO16" s="163"/>
      <c r="AP16" s="163"/>
      <c r="AQ16" s="163"/>
      <c r="AR16" s="163"/>
      <c r="AS16" s="163"/>
    </row>
    <row r="17" spans="2:16" s="163" customFormat="1" ht="12.75" customHeight="1" thickBot="1">
      <c r="B17" s="222"/>
      <c r="C17" s="223"/>
      <c r="D17" s="223"/>
      <c r="E17" s="224"/>
      <c r="F17" s="207"/>
      <c r="G17" s="224"/>
      <c r="H17" s="207"/>
      <c r="I17" s="207"/>
      <c r="K17" s="224"/>
      <c r="L17" s="224"/>
      <c r="M17" s="207"/>
      <c r="N17" s="224"/>
      <c r="O17" s="224"/>
      <c r="P17" s="207"/>
    </row>
    <row r="18" spans="1:45" ht="57" customHeight="1" thickBot="1" thickTop="1">
      <c r="A18" s="162"/>
      <c r="C18" s="199" t="s">
        <v>368</v>
      </c>
      <c r="D18" s="200" t="s">
        <v>369</v>
      </c>
      <c r="E18" s="204" t="s">
        <v>379</v>
      </c>
      <c r="F18" s="202" t="s">
        <v>380</v>
      </c>
      <c r="G18" s="202" t="s">
        <v>381</v>
      </c>
      <c r="H18" s="203" t="s">
        <v>382</v>
      </c>
      <c r="I18" s="225"/>
      <c r="K18" s="204" t="s">
        <v>383</v>
      </c>
      <c r="L18" s="203" t="s">
        <v>401</v>
      </c>
      <c r="M18" s="203" t="s">
        <v>380</v>
      </c>
      <c r="N18" s="201" t="s">
        <v>384</v>
      </c>
      <c r="O18" s="203" t="s">
        <v>402</v>
      </c>
      <c r="P18" s="203" t="s">
        <v>382</v>
      </c>
      <c r="AK18" s="163"/>
      <c r="AL18" s="163"/>
      <c r="AM18" s="163"/>
      <c r="AN18" s="163"/>
      <c r="AO18" s="163"/>
      <c r="AP18" s="163"/>
      <c r="AQ18" s="163"/>
      <c r="AR18" s="163"/>
      <c r="AS18" s="163"/>
    </row>
    <row r="19" spans="1:45" ht="16.5" customHeight="1" thickTop="1">
      <c r="A19" s="162"/>
      <c r="B19" s="718" t="s">
        <v>378</v>
      </c>
      <c r="C19" s="205" t="s">
        <v>310</v>
      </c>
      <c r="D19" s="206">
        <f>D5</f>
        <v>2024</v>
      </c>
      <c r="E19" s="243" t="e">
        <f>IF(SUM(Jan!#REF!)&gt;0,SUM(Jan!#REF!)," ")</f>
        <v>#REF!</v>
      </c>
      <c r="F19" s="701" t="e">
        <f>IF(SUM(E19:E21)&gt;0,AVERAGE(E19:E21)," ")</f>
        <v>#REF!</v>
      </c>
      <c r="G19" s="244" t="e">
        <f>IF(SUM(Jan!#REF!)&gt;0,SUM(Jan!#REF!)," ")</f>
        <v>#REF!</v>
      </c>
      <c r="H19" s="709" t="e">
        <f>IF(SUM(G19:G21)&gt;0,AVERAGE(G19:G21)," ")</f>
        <v>#REF!</v>
      </c>
      <c r="I19" s="226"/>
      <c r="K19" s="245" t="str">
        <f>IF(SUM(Jan!AM4:AM34)&gt;0,SUM(Jan!AM4:AM34)," ")</f>
        <v xml:space="preserve"> </v>
      </c>
      <c r="L19" s="698">
        <f>MAX(Jan!AM37,Feb!AM35,March!AM37)</f>
        <v>1.3</v>
      </c>
      <c r="M19" s="701">
        <f>IF(SUM(K19:K21)&gt;0,AVERAGE(K19:K21)," ")</f>
        <v>1.3</v>
      </c>
      <c r="N19" s="244" t="str">
        <f>IF(SUM(Jan!AN4:AN34)&gt;0,SUM(Jan!AN4:AN34)," ")</f>
        <v xml:space="preserve"> </v>
      </c>
      <c r="O19" s="698">
        <f>MAX(Jan!AN37,Feb!AN35,March!AN37)</f>
        <v>2.4177660000000003</v>
      </c>
      <c r="P19" s="709">
        <f>IF(SUM(N19:N21)&gt;0,AVERAGE(N19:N21)," ")</f>
        <v>2.4177660000000003</v>
      </c>
      <c r="AK19" s="163"/>
      <c r="AL19" s="163"/>
      <c r="AM19" s="163"/>
      <c r="AN19" s="163"/>
      <c r="AO19" s="163"/>
      <c r="AP19" s="163"/>
      <c r="AQ19" s="163"/>
      <c r="AR19" s="163"/>
      <c r="AS19" s="163"/>
    </row>
    <row r="20" spans="1:45" ht="15">
      <c r="A20" s="162"/>
      <c r="B20" s="719"/>
      <c r="C20" s="208" t="s">
        <v>326</v>
      </c>
      <c r="D20" s="209">
        <f>D5</f>
        <v>2024</v>
      </c>
      <c r="E20" s="246" t="e">
        <f>IF(SUM(Feb!#REF!)&gt;0,SUM(Feb!#REF!)," ")</f>
        <v>#REF!</v>
      </c>
      <c r="F20" s="702"/>
      <c r="G20" s="247" t="e">
        <f>IF(SUM(Feb!#REF!)&gt;0,SUM(Feb!#REF!)," ")</f>
        <v>#REF!</v>
      </c>
      <c r="H20" s="704"/>
      <c r="I20" s="226"/>
      <c r="K20" s="248">
        <f>IF(SUM(Feb!AM4:AM32)&gt;0,SUM(Feb!AM4:AM32)," ")</f>
        <v>1.3</v>
      </c>
      <c r="L20" s="699"/>
      <c r="M20" s="702"/>
      <c r="N20" s="247">
        <f>IF(SUM(Feb!AN4:AN32)&gt;0,SUM(Feb!AN4:AN32)," ")</f>
        <v>2.4177660000000003</v>
      </c>
      <c r="O20" s="699"/>
      <c r="P20" s="704"/>
      <c r="AK20" s="163"/>
      <c r="AL20" s="163"/>
      <c r="AM20" s="163"/>
      <c r="AN20" s="163"/>
      <c r="AO20" s="163"/>
      <c r="AP20" s="163"/>
      <c r="AQ20" s="163"/>
      <c r="AR20" s="163"/>
      <c r="AS20" s="163"/>
    </row>
    <row r="21" spans="1:45" ht="17.4" thickBot="1">
      <c r="A21" s="162"/>
      <c r="B21" s="719"/>
      <c r="C21" s="210" t="s">
        <v>327</v>
      </c>
      <c r="D21" s="211">
        <f>D5</f>
        <v>2024</v>
      </c>
      <c r="E21" s="249" t="e">
        <f>IF(SUM(March!#REF!)&gt;0,SUM(March!#REF!)," ")</f>
        <v>#REF!</v>
      </c>
      <c r="F21" s="702"/>
      <c r="G21" s="250" t="e">
        <f>IF(SUM(March!#REF!)&gt;0,SUM(March!#REF!)," ")</f>
        <v>#REF!</v>
      </c>
      <c r="H21" s="704"/>
      <c r="I21" s="226"/>
      <c r="K21" s="251" t="str">
        <f>IF(SUM(March!AM4:AM34)&gt;0,SUM(March!AM4:AM34)," ")</f>
        <v xml:space="preserve"> </v>
      </c>
      <c r="L21" s="700"/>
      <c r="M21" s="703"/>
      <c r="N21" s="250" t="str">
        <f>IF(SUM(March!AN4:AN34)&gt;0,SUM(March!AN4:AN34)," ")</f>
        <v xml:space="preserve"> </v>
      </c>
      <c r="O21" s="700"/>
      <c r="P21" s="704"/>
      <c r="AK21" s="163"/>
      <c r="AL21" s="163"/>
      <c r="AM21" s="163"/>
      <c r="AN21" s="163"/>
      <c r="AO21" s="163"/>
      <c r="AP21" s="163"/>
      <c r="AQ21" s="163"/>
      <c r="AR21" s="163"/>
      <c r="AS21" s="163"/>
    </row>
    <row r="22" spans="1:45" ht="17.4" thickTop="1">
      <c r="A22" s="162"/>
      <c r="B22" s="719"/>
      <c r="C22" s="212" t="s">
        <v>328</v>
      </c>
      <c r="D22" s="213">
        <f>D5</f>
        <v>2024</v>
      </c>
      <c r="E22" s="252" t="e">
        <f>IF(SUM(April!#REF!)&gt;0,SUM(April!#REF!)," ")</f>
        <v>#REF!</v>
      </c>
      <c r="F22" s="692" t="e">
        <f>IF(SUM(E22:E24)&gt;0,AVERAGE(E22:E24)," ")</f>
        <v>#REF!</v>
      </c>
      <c r="G22" s="253" t="e">
        <f>IF(SUM(April!#REF!)&gt;0,SUM(April!#REF!)," ")</f>
        <v>#REF!</v>
      </c>
      <c r="H22" s="695" t="e">
        <f>IF(SUM(G22:G24)&gt;0,AVERAGE(G22:G24)," ")</f>
        <v>#REF!</v>
      </c>
      <c r="I22" s="226"/>
      <c r="K22" s="254" t="str">
        <f>IF(SUM(April!AM4:AM33)&gt;0,SUM(April!AM4:AM33)," ")</f>
        <v xml:space="preserve"> </v>
      </c>
      <c r="L22" s="689">
        <f>MAX(April!AM36,May!AM37,June!AM36)</f>
        <v>0</v>
      </c>
      <c r="M22" s="692" t="str">
        <f>IF(SUM(K22:K24)&gt;0,AVERAGE(K22:K24)," ")</f>
        <v xml:space="preserve"> </v>
      </c>
      <c r="N22" s="253" t="str">
        <f>IF(SUM(April!AN4:AN33)&gt;0,SUM(April!AN4:AN33)," ")</f>
        <v xml:space="preserve"> </v>
      </c>
      <c r="O22" s="689">
        <f>MAX(April!AN36,May!AN37,June!AN36)</f>
        <v>0</v>
      </c>
      <c r="P22" s="695" t="str">
        <f>IF(SUM(N22:N24)&gt;0,AVERAGE(N22:N24)," ")</f>
        <v xml:space="preserve"> </v>
      </c>
      <c r="AK22" s="163"/>
      <c r="AL22" s="163"/>
      <c r="AM22" s="163"/>
      <c r="AN22" s="163"/>
      <c r="AO22" s="163"/>
      <c r="AP22" s="163"/>
      <c r="AQ22" s="163"/>
      <c r="AR22" s="163"/>
      <c r="AS22" s="163"/>
    </row>
    <row r="23" spans="1:45" ht="15">
      <c r="A23" s="162"/>
      <c r="B23" s="719"/>
      <c r="C23" s="214" t="s">
        <v>329</v>
      </c>
      <c r="D23" s="215">
        <f>D5</f>
        <v>2024</v>
      </c>
      <c r="E23" s="255" t="e">
        <f>IF(SUM(May!#REF!)&gt;0,SUM(May!#REF!)," ")</f>
        <v>#REF!</v>
      </c>
      <c r="F23" s="693"/>
      <c r="G23" s="256" t="e">
        <f>IF(SUM(May!#REF!)&gt;0,SUM(May!#REF!)," ")</f>
        <v>#REF!</v>
      </c>
      <c r="H23" s="696"/>
      <c r="I23" s="226"/>
      <c r="K23" s="257" t="str">
        <f>IF(SUM(May!AM4:AM34)&gt;0,SUM(May!AM4:AM34)," ")</f>
        <v xml:space="preserve"> </v>
      </c>
      <c r="L23" s="690"/>
      <c r="M23" s="693"/>
      <c r="N23" s="256" t="str">
        <f>IF(SUM(May!AN4:AN34)&gt;0,SUM(May!AN4:AN34)," ")</f>
        <v xml:space="preserve"> </v>
      </c>
      <c r="O23" s="690"/>
      <c r="P23" s="696"/>
      <c r="AK23" s="163"/>
      <c r="AL23" s="163"/>
      <c r="AM23" s="163"/>
      <c r="AN23" s="163"/>
      <c r="AO23" s="163"/>
      <c r="AP23" s="163"/>
      <c r="AQ23" s="163"/>
      <c r="AR23" s="163"/>
      <c r="AS23" s="163"/>
    </row>
    <row r="24" spans="1:45" ht="17.4" thickBot="1">
      <c r="A24" s="162"/>
      <c r="B24" s="719"/>
      <c r="C24" s="216" t="s">
        <v>330</v>
      </c>
      <c r="D24" s="217">
        <f>D5</f>
        <v>2024</v>
      </c>
      <c r="E24" s="258" t="e">
        <f>IF(SUM(June!#REF!)&gt;0,SUM(June!#REF!)," ")</f>
        <v>#REF!</v>
      </c>
      <c r="F24" s="694"/>
      <c r="G24" s="259" t="e">
        <f>IF(SUM(June!#REF!)&gt;0,SUM(June!#REF!)," ")</f>
        <v>#REF!</v>
      </c>
      <c r="H24" s="697"/>
      <c r="I24" s="226"/>
      <c r="K24" s="260" t="str">
        <f>IF(SUM(June!AM4:AM33)&gt;0,SUM(June!AM4:AM33)," ")</f>
        <v xml:space="preserve"> </v>
      </c>
      <c r="L24" s="691"/>
      <c r="M24" s="694"/>
      <c r="N24" s="259" t="str">
        <f>IF(SUM(June!AN4:AN33)&gt;0,SUM(June!AN4:AN33)," ")</f>
        <v xml:space="preserve"> </v>
      </c>
      <c r="O24" s="691"/>
      <c r="P24" s="697"/>
      <c r="AK24" s="163"/>
      <c r="AL24" s="163"/>
      <c r="AM24" s="163"/>
      <c r="AN24" s="163"/>
      <c r="AO24" s="163"/>
      <c r="AP24" s="163"/>
      <c r="AQ24" s="163"/>
      <c r="AR24" s="163"/>
      <c r="AS24" s="163"/>
    </row>
    <row r="25" spans="1:45" ht="17.4" thickTop="1">
      <c r="A25" s="162"/>
      <c r="B25" s="719"/>
      <c r="C25" s="227" t="s">
        <v>331</v>
      </c>
      <c r="D25" s="206">
        <f>D5</f>
        <v>2024</v>
      </c>
      <c r="E25" s="261" t="e">
        <f>IF(SUM(July!#REF!)&gt;0,SUM(July!#REF!)," ")</f>
        <v>#REF!</v>
      </c>
      <c r="F25" s="702" t="e">
        <f>IF(SUM(E25:E27)&gt;0,AVERAGE(E25:E27)," ")</f>
        <v>#REF!</v>
      </c>
      <c r="G25" s="262" t="e">
        <f>IF(SUM(July!#REF!)&gt;0,SUM(July!#REF!)," ")</f>
        <v>#REF!</v>
      </c>
      <c r="H25" s="704" t="e">
        <f>IF(SUM(G25:G27)&gt;0,AVERAGE(G25:G27)," ")</f>
        <v>#REF!</v>
      </c>
      <c r="I25" s="226"/>
      <c r="K25" s="261" t="str">
        <f>IF(SUM(July!AM4:AM34)&gt;0,SUM(July!AM4:AM34)," ")</f>
        <v xml:space="preserve"> </v>
      </c>
      <c r="L25" s="698">
        <f>MAX(July!AM37,Aug!AM37,Sept!AM36)</f>
        <v>0</v>
      </c>
      <c r="M25" s="701" t="str">
        <f>IF(SUM(K25:K27)&gt;0,AVERAGE(K25:K27)," ")</f>
        <v xml:space="preserve"> </v>
      </c>
      <c r="N25" s="262" t="str">
        <f>IF(SUM(July!AN4:AN34)&gt;0,SUM(July!AN4:AN34)," ")</f>
        <v xml:space="preserve"> </v>
      </c>
      <c r="O25" s="698">
        <f>MAX(July!AN37,Aug!AN37,Sept!AN36)</f>
        <v>0</v>
      </c>
      <c r="P25" s="704" t="str">
        <f>IF(SUM(N25:N27)&gt;0,AVERAGE(N25:N27)," ")</f>
        <v xml:space="preserve"> </v>
      </c>
      <c r="AK25" s="163"/>
      <c r="AL25" s="163"/>
      <c r="AM25" s="163"/>
      <c r="AN25" s="163"/>
      <c r="AO25" s="163"/>
      <c r="AP25" s="163"/>
      <c r="AQ25" s="163"/>
      <c r="AR25" s="163"/>
      <c r="AS25" s="163"/>
    </row>
    <row r="26" spans="1:45" ht="15">
      <c r="A26" s="162"/>
      <c r="B26" s="719"/>
      <c r="C26" s="208" t="s">
        <v>332</v>
      </c>
      <c r="D26" s="209">
        <f>D5</f>
        <v>2024</v>
      </c>
      <c r="E26" s="246" t="e">
        <f>IF(SUM(Aug!#REF!)&gt;0,SUM(Aug!#REF!)," ")</f>
        <v>#REF!</v>
      </c>
      <c r="F26" s="702"/>
      <c r="G26" s="247" t="e">
        <f>IF(SUM(Aug!#REF!)&gt;0,SUM(Aug!#REF!)," ")</f>
        <v>#REF!</v>
      </c>
      <c r="H26" s="704"/>
      <c r="I26" s="226"/>
      <c r="K26" s="248" t="str">
        <f>IF(SUM(Aug!AM4:AM34)&gt;0,SUM(Aug!AM4:AM34)," ")</f>
        <v xml:space="preserve"> </v>
      </c>
      <c r="L26" s="699"/>
      <c r="M26" s="702"/>
      <c r="N26" s="247" t="str">
        <f>IF(SUM(Aug!AN4:AN34)&gt;0,SUM(Aug!AN4:AN34)," ")</f>
        <v xml:space="preserve"> </v>
      </c>
      <c r="O26" s="699"/>
      <c r="P26" s="704"/>
      <c r="AK26" s="163"/>
      <c r="AL26" s="163"/>
      <c r="AM26" s="163"/>
      <c r="AN26" s="163"/>
      <c r="AO26" s="163"/>
      <c r="AP26" s="163"/>
      <c r="AQ26" s="163"/>
      <c r="AR26" s="163"/>
      <c r="AS26" s="163"/>
    </row>
    <row r="27" spans="1:45" ht="17.4" thickBot="1">
      <c r="A27" s="162"/>
      <c r="B27" s="719"/>
      <c r="C27" s="210" t="s">
        <v>333</v>
      </c>
      <c r="D27" s="219">
        <f>D5</f>
        <v>2024</v>
      </c>
      <c r="E27" s="249" t="e">
        <f>IF(SUM(Sept!#REF!)&gt;0,SUM(Sept!#REF!)," ")</f>
        <v>#REF!</v>
      </c>
      <c r="F27" s="702"/>
      <c r="G27" s="250" t="e">
        <f>IF(SUM(Sept!#REF!)&gt;0,SUM(Sept!#REF!)," ")</f>
        <v>#REF!</v>
      </c>
      <c r="H27" s="704"/>
      <c r="I27" s="226"/>
      <c r="K27" s="251" t="str">
        <f>IF(SUM(Sept!AM4:AM33)&gt;0,SUM(Sept!AM4:AM33)," ")</f>
        <v xml:space="preserve"> </v>
      </c>
      <c r="L27" s="700"/>
      <c r="M27" s="703"/>
      <c r="N27" s="250" t="str">
        <f>IF(SUM(Sept!AN4:AN33)&gt;0,SUM(Sept!AN4:AN33)," ")</f>
        <v xml:space="preserve"> </v>
      </c>
      <c r="O27" s="700"/>
      <c r="P27" s="704"/>
      <c r="AK27" s="163"/>
      <c r="AL27" s="163"/>
      <c r="AM27" s="163"/>
      <c r="AN27" s="163"/>
      <c r="AO27" s="163"/>
      <c r="AP27" s="163"/>
      <c r="AQ27" s="163"/>
      <c r="AR27" s="163"/>
      <c r="AS27" s="163"/>
    </row>
    <row r="28" spans="1:45" ht="17.4" thickTop="1">
      <c r="A28" s="162"/>
      <c r="B28" s="719"/>
      <c r="C28" s="212" t="s">
        <v>334</v>
      </c>
      <c r="D28" s="221">
        <f>D5</f>
        <v>2024</v>
      </c>
      <c r="E28" s="252" t="e">
        <f>IF(SUM(Oct!#REF!)&gt;0,SUM(Oct!#REF!)," ")</f>
        <v>#REF!</v>
      </c>
      <c r="F28" s="692" t="e">
        <f>IF(SUM(E28:E30)&gt;0,AVERAGE(E28:E30)," ")</f>
        <v>#REF!</v>
      </c>
      <c r="G28" s="253" t="e">
        <f>IF(SUM(Oct!#REF!)&gt;0,SUM(Oct!#REF!)," ")</f>
        <v>#REF!</v>
      </c>
      <c r="H28" s="695" t="e">
        <f>IF(SUM(G28:G30)&gt;0,AVERAGE(G28:G30)," ")</f>
        <v>#REF!</v>
      </c>
      <c r="I28" s="226"/>
      <c r="K28" s="254" t="str">
        <f>IF(SUM(Oct!AM4:AM34)&gt;0,SUM(Oct!AM4:AM34)," ")</f>
        <v xml:space="preserve"> </v>
      </c>
      <c r="L28" s="689">
        <f>MAX(Oct!AM37,Nov!AM36,Dec!AM37)</f>
        <v>0</v>
      </c>
      <c r="M28" s="692" t="str">
        <f>IF(SUM(K28:K30)&gt;0,AVERAGE(K28:K30)," ")</f>
        <v xml:space="preserve"> </v>
      </c>
      <c r="N28" s="253" t="str">
        <f>IF(SUM(Oct!AN4:AN34)&gt;0,SUM(Oct!AN4:AN34)," ")</f>
        <v xml:space="preserve"> </v>
      </c>
      <c r="O28" s="689">
        <f>MAX(Oct!AN37,Nov!AN36,Dec!AN37)</f>
        <v>0</v>
      </c>
      <c r="P28" s="695" t="str">
        <f>IF(SUM(N28:N30)&gt;0,AVERAGE(N28:N30)," ")</f>
        <v xml:space="preserve"> </v>
      </c>
      <c r="AK28" s="163"/>
      <c r="AL28" s="163"/>
      <c r="AM28" s="163"/>
      <c r="AN28" s="163"/>
      <c r="AO28" s="163"/>
      <c r="AP28" s="163"/>
      <c r="AQ28" s="163"/>
      <c r="AR28" s="163"/>
      <c r="AS28" s="163"/>
    </row>
    <row r="29" spans="1:45" ht="15">
      <c r="A29" s="162"/>
      <c r="B29" s="719"/>
      <c r="C29" s="214" t="s">
        <v>335</v>
      </c>
      <c r="D29" s="215">
        <f>D5</f>
        <v>2024</v>
      </c>
      <c r="E29" s="255" t="e">
        <f>IF(SUM(Nov!#REF!)&gt;0,SUM(Nov!#REF!)," ")</f>
        <v>#REF!</v>
      </c>
      <c r="F29" s="693"/>
      <c r="G29" s="256" t="e">
        <f>IF(SUM(Nov!#REF!)&gt;0,SUM(Nov!#REF!)," ")</f>
        <v>#REF!</v>
      </c>
      <c r="H29" s="696"/>
      <c r="I29" s="226"/>
      <c r="K29" s="257" t="str">
        <f>IF(SUM(Nov!AM4:AM33)&gt;0,SUM(Nov!AM4:AM33)," ")</f>
        <v xml:space="preserve"> </v>
      </c>
      <c r="L29" s="690"/>
      <c r="M29" s="693"/>
      <c r="N29" s="256" t="str">
        <f>IF(SUM(Nov!AN4:AN33)&gt;0,SUM(Nov!AN4:AN33)," ")</f>
        <v xml:space="preserve"> </v>
      </c>
      <c r="O29" s="690"/>
      <c r="P29" s="696"/>
      <c r="AK29" s="163"/>
      <c r="AL29" s="163"/>
      <c r="AM29" s="163"/>
      <c r="AN29" s="163"/>
      <c r="AO29" s="163"/>
      <c r="AP29" s="163"/>
      <c r="AQ29" s="163"/>
      <c r="AR29" s="163"/>
      <c r="AS29" s="163"/>
    </row>
    <row r="30" spans="1:45" ht="17.4" thickBot="1">
      <c r="A30" s="162"/>
      <c r="B30" s="720"/>
      <c r="C30" s="216" t="s">
        <v>336</v>
      </c>
      <c r="D30" s="217">
        <f>D5</f>
        <v>2024</v>
      </c>
      <c r="E30" s="258" t="e">
        <f>IF(SUM(Dec!#REF!)&gt;0,SUM(Dec!#REF!)," ")</f>
        <v>#REF!</v>
      </c>
      <c r="F30" s="694"/>
      <c r="G30" s="259" t="e">
        <f>IF(SUM(Dec!#REF!)&gt;0,SUM(Dec!#REF!)," ")</f>
        <v>#REF!</v>
      </c>
      <c r="H30" s="697"/>
      <c r="I30" s="226"/>
      <c r="K30" s="260" t="str">
        <f>IF(SUM(Dec!AM4:AM34)&gt;0,SUM(Dec!AM4:AM34)," ")</f>
        <v xml:space="preserve"> </v>
      </c>
      <c r="L30" s="691"/>
      <c r="M30" s="694"/>
      <c r="N30" s="259" t="str">
        <f>IF(SUM(Dec!AN4:AN34)&gt;0,SUM(Dec!AN4:AN34)," ")</f>
        <v xml:space="preserve"> </v>
      </c>
      <c r="O30" s="691"/>
      <c r="P30" s="697"/>
      <c r="AK30" s="163"/>
      <c r="AL30" s="163"/>
      <c r="AM30" s="163"/>
      <c r="AN30" s="163"/>
      <c r="AO30" s="163"/>
      <c r="AP30" s="163"/>
      <c r="AQ30" s="163"/>
      <c r="AR30" s="163"/>
      <c r="AS30" s="163"/>
    </row>
    <row r="31" spans="3:9" s="163" customFormat="1" ht="15">
      <c r="C31" s="197"/>
      <c r="D31" s="197"/>
      <c r="E31" s="197"/>
      <c r="F31" s="197"/>
      <c r="G31" s="197"/>
      <c r="H31" s="197"/>
      <c r="I31" s="197"/>
    </row>
    <row r="32" spans="3:9" s="163" customFormat="1" ht="15">
      <c r="C32" s="197"/>
      <c r="D32" s="197"/>
      <c r="E32" s="197"/>
      <c r="F32" s="197"/>
      <c r="G32" s="197"/>
      <c r="H32" s="197"/>
      <c r="I32" s="197"/>
    </row>
    <row r="33" spans="3:9" s="163" customFormat="1" ht="15">
      <c r="C33" s="197"/>
      <c r="D33" s="197"/>
      <c r="E33" s="197"/>
      <c r="F33" s="197"/>
      <c r="G33" s="197"/>
      <c r="H33" s="197"/>
      <c r="I33" s="197"/>
    </row>
    <row r="34" spans="3:9" s="163" customFormat="1" ht="15">
      <c r="C34" s="197"/>
      <c r="D34" s="197"/>
      <c r="E34" s="197"/>
      <c r="F34" s="197"/>
      <c r="G34" s="197"/>
      <c r="H34" s="197"/>
      <c r="I34" s="197"/>
    </row>
    <row r="35" spans="3:9" s="163" customFormat="1" ht="15">
      <c r="C35" s="197"/>
      <c r="D35" s="197"/>
      <c r="E35" s="197"/>
      <c r="F35" s="197"/>
      <c r="G35" s="197"/>
      <c r="H35" s="197"/>
      <c r="I35" s="197"/>
    </row>
    <row r="36" spans="3:9" s="163" customFormat="1" ht="15">
      <c r="C36" s="197"/>
      <c r="D36" s="197"/>
      <c r="E36" s="197"/>
      <c r="F36" s="197"/>
      <c r="G36" s="197"/>
      <c r="H36" s="197"/>
      <c r="I36" s="197"/>
    </row>
    <row r="37" spans="3:9" s="163" customFormat="1" ht="15">
      <c r="C37" s="197"/>
      <c r="D37" s="197"/>
      <c r="E37" s="197"/>
      <c r="F37" s="197"/>
      <c r="G37" s="197"/>
      <c r="H37" s="197"/>
      <c r="I37" s="197"/>
    </row>
    <row r="38" spans="3:9" s="163" customFormat="1" ht="15">
      <c r="C38" s="197"/>
      <c r="D38" s="197"/>
      <c r="E38" s="197"/>
      <c r="F38" s="197"/>
      <c r="G38" s="197"/>
      <c r="H38" s="197"/>
      <c r="I38" s="197"/>
    </row>
    <row r="39" spans="3:9" s="163" customFormat="1" ht="15">
      <c r="C39" s="197"/>
      <c r="D39" s="197"/>
      <c r="E39" s="197"/>
      <c r="F39" s="197"/>
      <c r="G39" s="197"/>
      <c r="H39" s="197"/>
      <c r="I39" s="197"/>
    </row>
    <row r="40" spans="3:9" s="163" customFormat="1" ht="15">
      <c r="C40" s="197"/>
      <c r="D40" s="197"/>
      <c r="E40" s="197"/>
      <c r="F40" s="197"/>
      <c r="G40" s="197"/>
      <c r="H40" s="197"/>
      <c r="I40" s="197"/>
    </row>
    <row r="41" spans="3:9" s="163" customFormat="1" ht="15">
      <c r="C41" s="197"/>
      <c r="D41" s="197"/>
      <c r="E41" s="197"/>
      <c r="F41" s="197"/>
      <c r="G41" s="197"/>
      <c r="H41" s="197"/>
      <c r="I41" s="197"/>
    </row>
    <row r="42" spans="3:9" s="163" customFormat="1" ht="15">
      <c r="C42" s="197"/>
      <c r="D42" s="197"/>
      <c r="E42" s="197"/>
      <c r="F42" s="197"/>
      <c r="G42" s="197"/>
      <c r="H42" s="197"/>
      <c r="I42" s="197"/>
    </row>
    <row r="43" spans="3:9" s="163" customFormat="1" ht="15">
      <c r="C43" s="197"/>
      <c r="D43" s="197"/>
      <c r="E43" s="197"/>
      <c r="F43" s="197"/>
      <c r="G43" s="197"/>
      <c r="H43" s="197"/>
      <c r="I43" s="197"/>
    </row>
    <row r="44" spans="3:9" s="163" customFormat="1" ht="15">
      <c r="C44" s="197"/>
      <c r="D44" s="197"/>
      <c r="E44" s="197"/>
      <c r="F44" s="197"/>
      <c r="G44" s="197"/>
      <c r="H44" s="197"/>
      <c r="I44" s="197"/>
    </row>
    <row r="45" spans="3:9" s="163" customFormat="1" ht="15">
      <c r="C45" s="197"/>
      <c r="D45" s="197"/>
      <c r="E45" s="197"/>
      <c r="F45" s="197"/>
      <c r="G45" s="197"/>
      <c r="H45" s="197"/>
      <c r="I45" s="197"/>
    </row>
    <row r="46" spans="3:9" s="163" customFormat="1" ht="15">
      <c r="C46" s="197"/>
      <c r="D46" s="197"/>
      <c r="E46" s="197"/>
      <c r="F46" s="197"/>
      <c r="G46" s="197"/>
      <c r="H46" s="197"/>
      <c r="I46" s="197"/>
    </row>
    <row r="47" spans="3:9" s="163" customFormat="1" ht="15">
      <c r="C47" s="197"/>
      <c r="D47" s="197"/>
      <c r="E47" s="197"/>
      <c r="F47" s="197"/>
      <c r="G47" s="197"/>
      <c r="H47" s="197"/>
      <c r="I47" s="197"/>
    </row>
    <row r="48" spans="3:9" s="163" customFormat="1" ht="15">
      <c r="C48" s="197"/>
      <c r="D48" s="197"/>
      <c r="E48" s="197"/>
      <c r="F48" s="197"/>
      <c r="G48" s="197"/>
      <c r="H48" s="197"/>
      <c r="I48" s="197"/>
    </row>
    <row r="49" spans="3:9" s="163" customFormat="1" ht="15">
      <c r="C49" s="197"/>
      <c r="D49" s="197"/>
      <c r="E49" s="197"/>
      <c r="F49" s="197"/>
      <c r="G49" s="197"/>
      <c r="H49" s="197"/>
      <c r="I49" s="197"/>
    </row>
    <row r="50" spans="3:9" s="163" customFormat="1" ht="15">
      <c r="C50" s="197"/>
      <c r="D50" s="197"/>
      <c r="E50" s="197"/>
      <c r="F50" s="197"/>
      <c r="G50" s="197"/>
      <c r="H50" s="197"/>
      <c r="I50" s="197"/>
    </row>
    <row r="51" spans="3:9" s="163" customFormat="1" ht="15">
      <c r="C51" s="197"/>
      <c r="D51" s="197"/>
      <c r="E51" s="197"/>
      <c r="F51" s="197"/>
      <c r="G51" s="197"/>
      <c r="H51" s="197"/>
      <c r="I51" s="197"/>
    </row>
    <row r="52" spans="3:9" s="163" customFormat="1" ht="15">
      <c r="C52" s="197"/>
      <c r="D52" s="197"/>
      <c r="E52" s="197"/>
      <c r="F52" s="197"/>
      <c r="G52" s="197"/>
      <c r="H52" s="197"/>
      <c r="I52" s="197"/>
    </row>
    <row r="53" spans="3:9" s="163" customFormat="1" ht="15">
      <c r="C53" s="197"/>
      <c r="D53" s="197"/>
      <c r="E53" s="197"/>
      <c r="F53" s="197"/>
      <c r="G53" s="197"/>
      <c r="H53" s="197"/>
      <c r="I53" s="197"/>
    </row>
    <row r="54" spans="3:9" s="163" customFormat="1" ht="15">
      <c r="C54" s="197"/>
      <c r="D54" s="197"/>
      <c r="E54" s="197"/>
      <c r="F54" s="197"/>
      <c r="G54" s="197"/>
      <c r="H54" s="197"/>
      <c r="I54" s="197"/>
    </row>
    <row r="55" spans="3:9" s="163" customFormat="1" ht="15">
      <c r="C55" s="197"/>
      <c r="D55" s="197"/>
      <c r="E55" s="197"/>
      <c r="F55" s="197"/>
      <c r="G55" s="197"/>
      <c r="H55" s="197"/>
      <c r="I55" s="197"/>
    </row>
    <row r="56" spans="3:9" s="163" customFormat="1" ht="15">
      <c r="C56" s="197"/>
      <c r="D56" s="197"/>
      <c r="E56" s="197"/>
      <c r="F56" s="197"/>
      <c r="G56" s="197"/>
      <c r="H56" s="197"/>
      <c r="I56" s="197"/>
    </row>
    <row r="57" spans="3:9" s="163" customFormat="1" ht="15">
      <c r="C57" s="197"/>
      <c r="D57" s="197"/>
      <c r="E57" s="197"/>
      <c r="F57" s="197"/>
      <c r="G57" s="197"/>
      <c r="H57" s="197"/>
      <c r="I57" s="197"/>
    </row>
    <row r="58" spans="3:9" s="163" customFormat="1" ht="15">
      <c r="C58" s="197"/>
      <c r="D58" s="197"/>
      <c r="E58" s="197"/>
      <c r="F58" s="197"/>
      <c r="G58" s="197"/>
      <c r="H58" s="197"/>
      <c r="I58" s="197"/>
    </row>
    <row r="59" spans="3:9" s="163" customFormat="1" ht="15">
      <c r="C59" s="197"/>
      <c r="D59" s="197"/>
      <c r="E59" s="197"/>
      <c r="F59" s="197"/>
      <c r="G59" s="197"/>
      <c r="H59" s="197"/>
      <c r="I59" s="197"/>
    </row>
    <row r="60" spans="3:9" s="163" customFormat="1" ht="15">
      <c r="C60" s="197"/>
      <c r="D60" s="197"/>
      <c r="E60" s="197"/>
      <c r="F60" s="197"/>
      <c r="G60" s="197"/>
      <c r="H60" s="197"/>
      <c r="I60" s="197"/>
    </row>
    <row r="61" spans="3:9" s="163" customFormat="1" ht="15">
      <c r="C61" s="197"/>
      <c r="D61" s="197"/>
      <c r="E61" s="197"/>
      <c r="F61" s="197"/>
      <c r="G61" s="197"/>
      <c r="H61" s="197"/>
      <c r="I61" s="197"/>
    </row>
    <row r="62" spans="3:9" s="163" customFormat="1" ht="15">
      <c r="C62" s="197"/>
      <c r="D62" s="197"/>
      <c r="E62" s="197"/>
      <c r="F62" s="197"/>
      <c r="G62" s="197"/>
      <c r="H62" s="197"/>
      <c r="I62" s="197"/>
    </row>
    <row r="63" spans="3:9" s="163" customFormat="1" ht="15">
      <c r="C63" s="197"/>
      <c r="D63" s="197"/>
      <c r="E63" s="197"/>
      <c r="F63" s="197"/>
      <c r="G63" s="197"/>
      <c r="H63" s="197"/>
      <c r="I63" s="197"/>
    </row>
    <row r="64" spans="3:9" s="163" customFormat="1" ht="15">
      <c r="C64" s="197"/>
      <c r="D64" s="197"/>
      <c r="E64" s="197"/>
      <c r="F64" s="197"/>
      <c r="G64" s="197"/>
      <c r="H64" s="197"/>
      <c r="I64" s="197"/>
    </row>
    <row r="65" spans="3:9" s="163" customFormat="1" ht="15">
      <c r="C65" s="197"/>
      <c r="D65" s="197"/>
      <c r="E65" s="197"/>
      <c r="F65" s="197"/>
      <c r="G65" s="197"/>
      <c r="H65" s="197"/>
      <c r="I65" s="197"/>
    </row>
    <row r="66" spans="3:9" s="163" customFormat="1" ht="15">
      <c r="C66" s="197"/>
      <c r="D66" s="197"/>
      <c r="E66" s="197"/>
      <c r="F66" s="197"/>
      <c r="G66" s="197"/>
      <c r="H66" s="197"/>
      <c r="I66" s="197"/>
    </row>
    <row r="67" spans="3:9" s="163" customFormat="1" ht="15">
      <c r="C67" s="197"/>
      <c r="D67" s="197"/>
      <c r="E67" s="197"/>
      <c r="F67" s="197"/>
      <c r="G67" s="197"/>
      <c r="H67" s="197"/>
      <c r="I67" s="197"/>
    </row>
    <row r="68" spans="3:9" s="163" customFormat="1" ht="15">
      <c r="C68" s="197"/>
      <c r="D68" s="197"/>
      <c r="E68" s="197"/>
      <c r="F68" s="197"/>
      <c r="G68" s="197"/>
      <c r="H68" s="197"/>
      <c r="I68" s="197"/>
    </row>
    <row r="69" spans="3:9" s="163" customFormat="1" ht="15">
      <c r="C69" s="197"/>
      <c r="D69" s="197"/>
      <c r="E69" s="197"/>
      <c r="F69" s="197"/>
      <c r="G69" s="197"/>
      <c r="H69" s="197"/>
      <c r="I69" s="197"/>
    </row>
    <row r="70" spans="3:9" s="163" customFormat="1" ht="15">
      <c r="C70" s="197"/>
      <c r="D70" s="197"/>
      <c r="E70" s="197"/>
      <c r="F70" s="197"/>
      <c r="G70" s="197"/>
      <c r="H70" s="197"/>
      <c r="I70" s="197"/>
    </row>
    <row r="71" spans="3:9" s="163" customFormat="1" ht="15">
      <c r="C71" s="197"/>
      <c r="D71" s="197"/>
      <c r="E71" s="197"/>
      <c r="F71" s="197"/>
      <c r="G71" s="197"/>
      <c r="H71" s="197"/>
      <c r="I71" s="197"/>
    </row>
    <row r="72" spans="3:9" s="163" customFormat="1" ht="15">
      <c r="C72" s="197"/>
      <c r="D72" s="197"/>
      <c r="E72" s="197"/>
      <c r="F72" s="197"/>
      <c r="G72" s="197"/>
      <c r="H72" s="197"/>
      <c r="I72" s="197"/>
    </row>
    <row r="73" spans="3:9" s="163" customFormat="1" ht="15">
      <c r="C73" s="197"/>
      <c r="D73" s="197"/>
      <c r="E73" s="197"/>
      <c r="F73" s="197"/>
      <c r="G73" s="197"/>
      <c r="H73" s="197"/>
      <c r="I73" s="197"/>
    </row>
    <row r="74" spans="3:9" s="163" customFormat="1" ht="15">
      <c r="C74" s="197"/>
      <c r="D74" s="197"/>
      <c r="E74" s="197"/>
      <c r="F74" s="197"/>
      <c r="G74" s="197"/>
      <c r="H74" s="197"/>
      <c r="I74" s="197"/>
    </row>
    <row r="75" spans="3:9" s="163" customFormat="1" ht="15">
      <c r="C75" s="197"/>
      <c r="D75" s="197"/>
      <c r="E75" s="197"/>
      <c r="F75" s="197"/>
      <c r="G75" s="197"/>
      <c r="H75" s="197"/>
      <c r="I75" s="197"/>
    </row>
    <row r="76" spans="3:9" s="163" customFormat="1" ht="15">
      <c r="C76" s="197"/>
      <c r="D76" s="197"/>
      <c r="E76" s="197"/>
      <c r="F76" s="197"/>
      <c r="G76" s="197"/>
      <c r="H76" s="197"/>
      <c r="I76" s="197"/>
    </row>
    <row r="77" spans="3:9" s="163" customFormat="1" ht="15">
      <c r="C77" s="197"/>
      <c r="D77" s="197"/>
      <c r="E77" s="197"/>
      <c r="F77" s="197"/>
      <c r="G77" s="197"/>
      <c r="H77" s="197"/>
      <c r="I77" s="197"/>
    </row>
    <row r="78" spans="3:9" s="163" customFormat="1" ht="15">
      <c r="C78" s="197"/>
      <c r="D78" s="197"/>
      <c r="E78" s="197"/>
      <c r="F78" s="197"/>
      <c r="G78" s="197"/>
      <c r="H78" s="197"/>
      <c r="I78" s="197"/>
    </row>
    <row r="79" spans="3:9" s="163" customFormat="1" ht="15">
      <c r="C79" s="197"/>
      <c r="D79" s="197"/>
      <c r="E79" s="197"/>
      <c r="F79" s="197"/>
      <c r="G79" s="197"/>
      <c r="H79" s="197"/>
      <c r="I79" s="197"/>
    </row>
    <row r="80" spans="3:9" s="163" customFormat="1" ht="15">
      <c r="C80" s="197"/>
      <c r="D80" s="197"/>
      <c r="E80" s="197"/>
      <c r="F80" s="197"/>
      <c r="G80" s="197"/>
      <c r="H80" s="197"/>
      <c r="I80" s="197"/>
    </row>
    <row r="81" spans="3:9" s="163" customFormat="1" ht="15">
      <c r="C81" s="197"/>
      <c r="D81" s="197"/>
      <c r="E81" s="197"/>
      <c r="F81" s="197"/>
      <c r="G81" s="197"/>
      <c r="H81" s="197"/>
      <c r="I81" s="197"/>
    </row>
    <row r="82" spans="3:9" s="163" customFormat="1" ht="15">
      <c r="C82" s="197"/>
      <c r="D82" s="197"/>
      <c r="E82" s="197"/>
      <c r="F82" s="197"/>
      <c r="G82" s="197"/>
      <c r="H82" s="197"/>
      <c r="I82" s="197"/>
    </row>
    <row r="83" spans="3:9" s="163" customFormat="1" ht="15">
      <c r="C83" s="197"/>
      <c r="D83" s="197"/>
      <c r="E83" s="197"/>
      <c r="F83" s="197"/>
      <c r="G83" s="197"/>
      <c r="H83" s="197"/>
      <c r="I83" s="197"/>
    </row>
    <row r="84" spans="3:9" s="163" customFormat="1" ht="15">
      <c r="C84" s="197"/>
      <c r="D84" s="197"/>
      <c r="E84" s="197"/>
      <c r="F84" s="197"/>
      <c r="G84" s="197"/>
      <c r="H84" s="197"/>
      <c r="I84" s="197"/>
    </row>
    <row r="85" spans="3:9" s="163" customFormat="1" ht="15">
      <c r="C85" s="197"/>
      <c r="D85" s="197"/>
      <c r="E85" s="197"/>
      <c r="F85" s="197"/>
      <c r="G85" s="197"/>
      <c r="H85" s="197"/>
      <c r="I85" s="197"/>
    </row>
  </sheetData>
  <sheetProtection algorithmName="SHA-512" hashValue="zgTwMAmHFI42CiTqMEBhLhLGJnS4mtvOsWpgNTF3JjKXcOepJydLZzYnsgKTLxJumauFX9u1D4dqEAFFGGZSpQ==" saltValue="WiKSHql23Ec+MqWVfOTnTw==" spinCount="100000" sheet="1" objects="1" scenarios="1"/>
  <mergeCells count="53">
    <mergeCell ref="K2:Q2"/>
    <mergeCell ref="E3:H3"/>
    <mergeCell ref="B5:B16"/>
    <mergeCell ref="F5:F7"/>
    <mergeCell ref="H5:H7"/>
    <mergeCell ref="F8:F10"/>
    <mergeCell ref="H8:H10"/>
    <mergeCell ref="F14:F16"/>
    <mergeCell ref="H14:H16"/>
    <mergeCell ref="F11:F13"/>
    <mergeCell ref="H11:H13"/>
    <mergeCell ref="K3:P3"/>
    <mergeCell ref="L5:L7"/>
    <mergeCell ref="M5:M7"/>
    <mergeCell ref="O5:O7"/>
    <mergeCell ref="P5:P7"/>
    <mergeCell ref="B19:B30"/>
    <mergeCell ref="F19:F21"/>
    <mergeCell ref="H19:H21"/>
    <mergeCell ref="F28:F30"/>
    <mergeCell ref="H22:H24"/>
    <mergeCell ref="H28:H30"/>
    <mergeCell ref="F25:F27"/>
    <mergeCell ref="H25:H27"/>
    <mergeCell ref="F22:F24"/>
    <mergeCell ref="L8:L10"/>
    <mergeCell ref="M8:M10"/>
    <mergeCell ref="O8:O10"/>
    <mergeCell ref="P8:P10"/>
    <mergeCell ref="L11:L13"/>
    <mergeCell ref="M11:M13"/>
    <mergeCell ref="O11:O13"/>
    <mergeCell ref="P11:P13"/>
    <mergeCell ref="L14:L16"/>
    <mergeCell ref="M14:M16"/>
    <mergeCell ref="O14:O16"/>
    <mergeCell ref="P14:P16"/>
    <mergeCell ref="L19:L21"/>
    <mergeCell ref="M19:M21"/>
    <mergeCell ref="O19:O21"/>
    <mergeCell ref="P19:P21"/>
    <mergeCell ref="L28:L30"/>
    <mergeCell ref="M28:M30"/>
    <mergeCell ref="O28:O30"/>
    <mergeCell ref="P28:P30"/>
    <mergeCell ref="L22:L24"/>
    <mergeCell ref="M22:M24"/>
    <mergeCell ref="O22:O24"/>
    <mergeCell ref="P22:P24"/>
    <mergeCell ref="L25:L27"/>
    <mergeCell ref="M25:M27"/>
    <mergeCell ref="O25:O27"/>
    <mergeCell ref="P25:P27"/>
  </mergeCells>
  <printOptions horizontalCentered="1"/>
  <pageMargins left="0" right="0" top="0.25" bottom="0.2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V248"/>
  <sheetViews>
    <sheetView workbookViewId="0" topLeftCell="A1">
      <selection activeCell="L9" sqref="L9"/>
    </sheetView>
  </sheetViews>
  <sheetFormatPr defaultColWidth="9.140625" defaultRowHeight="15"/>
  <cols>
    <col min="1" max="1" width="5.57421875" style="177" customWidth="1"/>
    <col min="2" max="2" width="16.00390625" style="182" customWidth="1"/>
    <col min="3" max="3" width="12.57421875" style="196" bestFit="1" customWidth="1"/>
    <col min="4" max="4" width="9.00390625" style="196" customWidth="1"/>
    <col min="5" max="5" width="11.421875" style="196" customWidth="1"/>
    <col min="6" max="6" width="13.57421875" style="196" customWidth="1"/>
    <col min="7" max="7" width="13.140625" style="177" customWidth="1"/>
    <col min="8" max="8" width="10.7109375" style="177" customWidth="1"/>
    <col min="9" max="9" width="14.140625" style="177" customWidth="1"/>
    <col min="10" max="10" width="13.7109375" style="177" customWidth="1"/>
    <col min="11" max="48" width="9.140625" style="177" customWidth="1"/>
    <col min="49" max="16384" width="9.140625" style="182" customWidth="1"/>
  </cols>
  <sheetData>
    <row r="1" spans="3:6" s="177" customFormat="1" ht="11.25" customHeight="1">
      <c r="C1" s="178"/>
      <c r="D1" s="178"/>
      <c r="E1" s="178"/>
      <c r="F1" s="178"/>
    </row>
    <row r="2" spans="2:10" s="177" customFormat="1" ht="19.5">
      <c r="B2" s="175"/>
      <c r="C2" s="721" t="str">
        <f>Jan!I44&amp;" - "&amp;Jan!C4</f>
        <v>Buffalo WWTP - TN0067865</v>
      </c>
      <c r="D2" s="721"/>
      <c r="E2" s="721"/>
      <c r="F2" s="721"/>
      <c r="G2" s="721"/>
      <c r="H2" s="721"/>
      <c r="I2" s="721"/>
      <c r="J2" s="721"/>
    </row>
    <row r="3" spans="2:8" s="177" customFormat="1" ht="9" customHeight="1" thickBot="1">
      <c r="B3" s="179"/>
      <c r="C3" s="179"/>
      <c r="D3" s="179"/>
      <c r="E3" s="179"/>
      <c r="F3" s="179"/>
      <c r="G3" s="179"/>
      <c r="H3" s="179"/>
    </row>
    <row r="4" spans="2:48" ht="70.5" customHeight="1" thickBot="1">
      <c r="B4" s="175"/>
      <c r="C4" s="281" t="s">
        <v>368</v>
      </c>
      <c r="D4" s="281" t="s">
        <v>369</v>
      </c>
      <c r="E4" s="180" t="s">
        <v>385</v>
      </c>
      <c r="F4" s="180" t="s">
        <v>386</v>
      </c>
      <c r="G4" s="180" t="s">
        <v>387</v>
      </c>
      <c r="H4" s="180" t="s">
        <v>388</v>
      </c>
      <c r="I4" s="180" t="s">
        <v>389</v>
      </c>
      <c r="J4" s="180" t="s">
        <v>390</v>
      </c>
      <c r="AM4" s="182"/>
      <c r="AN4" s="182"/>
      <c r="AO4" s="182"/>
      <c r="AP4" s="182"/>
      <c r="AQ4" s="182"/>
      <c r="AR4" s="182"/>
      <c r="AS4" s="182"/>
      <c r="AT4" s="182"/>
      <c r="AU4" s="182"/>
      <c r="AV4" s="182"/>
    </row>
    <row r="5" spans="2:48" ht="15.75" customHeight="1">
      <c r="B5" s="724" t="s">
        <v>391</v>
      </c>
      <c r="C5" s="282" t="s">
        <v>310</v>
      </c>
      <c r="D5" s="282">
        <f>D17-1</f>
        <v>2023</v>
      </c>
      <c r="E5" s="602"/>
      <c r="F5" s="603"/>
      <c r="G5" s="296"/>
      <c r="H5" s="602"/>
      <c r="I5" s="603"/>
      <c r="J5" s="296"/>
      <c r="AM5" s="182"/>
      <c r="AN5" s="182"/>
      <c r="AO5" s="182"/>
      <c r="AP5" s="182"/>
      <c r="AQ5" s="182"/>
      <c r="AR5" s="182"/>
      <c r="AS5" s="182"/>
      <c r="AT5" s="182"/>
      <c r="AU5" s="182"/>
      <c r="AV5" s="182"/>
    </row>
    <row r="6" spans="2:48" ht="16.5" customHeight="1">
      <c r="B6" s="725"/>
      <c r="C6" s="283" t="s">
        <v>326</v>
      </c>
      <c r="D6" s="283">
        <f>D5</f>
        <v>2023</v>
      </c>
      <c r="E6" s="604"/>
      <c r="F6" s="605"/>
      <c r="G6" s="297"/>
      <c r="H6" s="604"/>
      <c r="I6" s="605"/>
      <c r="J6" s="297"/>
      <c r="AM6" s="182"/>
      <c r="AN6" s="182"/>
      <c r="AO6" s="182"/>
      <c r="AP6" s="182"/>
      <c r="AQ6" s="182"/>
      <c r="AR6" s="182"/>
      <c r="AS6" s="182"/>
      <c r="AT6" s="182"/>
      <c r="AU6" s="182"/>
      <c r="AV6" s="182"/>
    </row>
    <row r="7" spans="2:48" ht="16.5" customHeight="1">
      <c r="B7" s="725"/>
      <c r="C7" s="285" t="s">
        <v>327</v>
      </c>
      <c r="D7" s="285">
        <f>D5</f>
        <v>2023</v>
      </c>
      <c r="E7" s="606"/>
      <c r="F7" s="607"/>
      <c r="G7" s="297"/>
      <c r="H7" s="606"/>
      <c r="I7" s="607"/>
      <c r="J7" s="297"/>
      <c r="AM7" s="182"/>
      <c r="AN7" s="182"/>
      <c r="AO7" s="182"/>
      <c r="AP7" s="182"/>
      <c r="AQ7" s="182"/>
      <c r="AR7" s="182"/>
      <c r="AS7" s="182"/>
      <c r="AT7" s="182"/>
      <c r="AU7" s="182"/>
      <c r="AV7" s="182"/>
    </row>
    <row r="8" spans="2:48" ht="16.5" customHeight="1">
      <c r="B8" s="725"/>
      <c r="C8" s="283" t="s">
        <v>328</v>
      </c>
      <c r="D8" s="283">
        <f>D5</f>
        <v>2023</v>
      </c>
      <c r="E8" s="604"/>
      <c r="F8" s="605"/>
      <c r="G8" s="297"/>
      <c r="H8" s="604"/>
      <c r="I8" s="605"/>
      <c r="J8" s="297"/>
      <c r="AM8" s="182"/>
      <c r="AN8" s="182"/>
      <c r="AO8" s="182"/>
      <c r="AP8" s="182"/>
      <c r="AQ8" s="182"/>
      <c r="AR8" s="182"/>
      <c r="AS8" s="182"/>
      <c r="AT8" s="182"/>
      <c r="AU8" s="182"/>
      <c r="AV8" s="182"/>
    </row>
    <row r="9" spans="2:48" ht="16.5" customHeight="1">
      <c r="B9" s="725"/>
      <c r="C9" s="285" t="s">
        <v>329</v>
      </c>
      <c r="D9" s="285">
        <f>D5</f>
        <v>2023</v>
      </c>
      <c r="E9" s="606"/>
      <c r="F9" s="607"/>
      <c r="G9" s="297"/>
      <c r="H9" s="606"/>
      <c r="I9" s="607"/>
      <c r="J9" s="297"/>
      <c r="AM9" s="182"/>
      <c r="AN9" s="182"/>
      <c r="AO9" s="182"/>
      <c r="AP9" s="182"/>
      <c r="AQ9" s="182"/>
      <c r="AR9" s="182"/>
      <c r="AS9" s="182"/>
      <c r="AT9" s="182"/>
      <c r="AU9" s="182"/>
      <c r="AV9" s="182"/>
    </row>
    <row r="10" spans="2:48" ht="15.75">
      <c r="B10" s="725"/>
      <c r="C10" s="283" t="s">
        <v>330</v>
      </c>
      <c r="D10" s="283">
        <f>D5</f>
        <v>2023</v>
      </c>
      <c r="E10" s="604"/>
      <c r="F10" s="605"/>
      <c r="G10" s="297"/>
      <c r="H10" s="604"/>
      <c r="I10" s="605"/>
      <c r="J10" s="297"/>
      <c r="AM10" s="182"/>
      <c r="AN10" s="182"/>
      <c r="AO10" s="182"/>
      <c r="AP10" s="182"/>
      <c r="AQ10" s="182"/>
      <c r="AR10" s="182"/>
      <c r="AS10" s="182"/>
      <c r="AT10" s="182"/>
      <c r="AU10" s="182"/>
      <c r="AV10" s="182"/>
    </row>
    <row r="11" spans="2:48" ht="16.5" customHeight="1">
      <c r="B11" s="725"/>
      <c r="C11" s="285" t="s">
        <v>331</v>
      </c>
      <c r="D11" s="285">
        <f>D5</f>
        <v>2023</v>
      </c>
      <c r="E11" s="606"/>
      <c r="F11" s="607"/>
      <c r="G11" s="297"/>
      <c r="H11" s="606"/>
      <c r="I11" s="607"/>
      <c r="J11" s="297"/>
      <c r="AM11" s="182"/>
      <c r="AN11" s="182"/>
      <c r="AO11" s="182"/>
      <c r="AP11" s="182"/>
      <c r="AQ11" s="182"/>
      <c r="AR11" s="182"/>
      <c r="AS11" s="182"/>
      <c r="AT11" s="182"/>
      <c r="AU11" s="182"/>
      <c r="AV11" s="182"/>
    </row>
    <row r="12" spans="2:48" ht="16.5" customHeight="1">
      <c r="B12" s="725"/>
      <c r="C12" s="283" t="s">
        <v>332</v>
      </c>
      <c r="D12" s="283">
        <f>D5</f>
        <v>2023</v>
      </c>
      <c r="E12" s="604"/>
      <c r="F12" s="605"/>
      <c r="G12" s="297"/>
      <c r="H12" s="604"/>
      <c r="I12" s="605"/>
      <c r="J12" s="297"/>
      <c r="AM12" s="182"/>
      <c r="AN12" s="182"/>
      <c r="AO12" s="182"/>
      <c r="AP12" s="182"/>
      <c r="AQ12" s="182"/>
      <c r="AR12" s="182"/>
      <c r="AS12" s="182"/>
      <c r="AT12" s="182"/>
      <c r="AU12" s="182"/>
      <c r="AV12" s="182"/>
    </row>
    <row r="13" spans="2:48" ht="15.75">
      <c r="B13" s="725"/>
      <c r="C13" s="285" t="s">
        <v>333</v>
      </c>
      <c r="D13" s="285">
        <f>D5</f>
        <v>2023</v>
      </c>
      <c r="E13" s="606"/>
      <c r="F13" s="607"/>
      <c r="G13" s="297"/>
      <c r="H13" s="606"/>
      <c r="I13" s="607"/>
      <c r="J13" s="297"/>
      <c r="AM13" s="182"/>
      <c r="AN13" s="182"/>
      <c r="AO13" s="182"/>
      <c r="AP13" s="182"/>
      <c r="AQ13" s="182"/>
      <c r="AR13" s="182"/>
      <c r="AS13" s="182"/>
      <c r="AT13" s="182"/>
      <c r="AU13" s="182"/>
      <c r="AV13" s="182"/>
    </row>
    <row r="14" spans="2:48" ht="15.75">
      <c r="B14" s="725"/>
      <c r="C14" s="283" t="s">
        <v>334</v>
      </c>
      <c r="D14" s="283">
        <f>D5</f>
        <v>2023</v>
      </c>
      <c r="E14" s="604"/>
      <c r="F14" s="605"/>
      <c r="G14" s="297"/>
      <c r="H14" s="604"/>
      <c r="I14" s="605"/>
      <c r="J14" s="297"/>
      <c r="AM14" s="182"/>
      <c r="AN14" s="182"/>
      <c r="AO14" s="182"/>
      <c r="AP14" s="182"/>
      <c r="AQ14" s="182"/>
      <c r="AR14" s="182"/>
      <c r="AS14" s="182"/>
      <c r="AT14" s="182"/>
      <c r="AU14" s="182"/>
      <c r="AV14" s="182"/>
    </row>
    <row r="15" spans="2:48" ht="15.75">
      <c r="B15" s="725"/>
      <c r="C15" s="285" t="s">
        <v>335</v>
      </c>
      <c r="D15" s="285">
        <f>D5</f>
        <v>2023</v>
      </c>
      <c r="E15" s="606"/>
      <c r="F15" s="607"/>
      <c r="G15" s="297"/>
      <c r="H15" s="606"/>
      <c r="I15" s="607"/>
      <c r="J15" s="297"/>
      <c r="AM15" s="182"/>
      <c r="AN15" s="182"/>
      <c r="AO15" s="182"/>
      <c r="AP15" s="182"/>
      <c r="AQ15" s="182"/>
      <c r="AR15" s="182"/>
      <c r="AS15" s="182"/>
      <c r="AT15" s="182"/>
      <c r="AU15" s="182"/>
      <c r="AV15" s="182"/>
    </row>
    <row r="16" spans="2:48" ht="16.5" thickBot="1">
      <c r="B16" s="726"/>
      <c r="C16" s="287" t="s">
        <v>336</v>
      </c>
      <c r="D16" s="287">
        <f>D5</f>
        <v>2023</v>
      </c>
      <c r="E16" s="608"/>
      <c r="F16" s="609"/>
      <c r="G16" s="288" t="e">
        <f>(SUM(F5:F16)/SUM(E5:E16))*365</f>
        <v>#DIV/0!</v>
      </c>
      <c r="H16" s="608"/>
      <c r="I16" s="609"/>
      <c r="J16" s="288" t="e">
        <f>(SUM(I5:I16)/SUM(H5:H16))*365</f>
        <v>#DIV/0!</v>
      </c>
      <c r="AM16" s="182"/>
      <c r="AN16" s="182"/>
      <c r="AO16" s="182"/>
      <c r="AP16" s="182"/>
      <c r="AQ16" s="182"/>
      <c r="AR16" s="182"/>
      <c r="AS16" s="182"/>
      <c r="AT16" s="182"/>
      <c r="AU16" s="182"/>
      <c r="AV16" s="182"/>
    </row>
    <row r="17" spans="2:48" ht="16.5" thickTop="1">
      <c r="B17" s="724" t="s">
        <v>392</v>
      </c>
      <c r="C17" s="289" t="s">
        <v>310</v>
      </c>
      <c r="D17" s="289">
        <f>Jan!F4</f>
        <v>2024</v>
      </c>
      <c r="E17" s="190" t="str">
        <f>IF(SUM(Jan!AN4:AN34)&gt;0,COUNTIF(Jan!AN4:AN34,"&gt;0")," ")</f>
        <v xml:space="preserve"> </v>
      </c>
      <c r="F17" s="290" t="str">
        <f>IF(SUM(Jan!AN4:AN34)&gt;0,Jan!AN35," ")</f>
        <v xml:space="preserve"> </v>
      </c>
      <c r="G17" s="291" t="str">
        <f>IF(SUM(Jan!AN4:AN34)&gt;0,(SUM(F6:F17)/SUM(E6:E17))*365,"")</f>
        <v/>
      </c>
      <c r="H17" s="190" t="str">
        <f>IF(SUM(Jan!AL4:AL34)&gt;0,COUNTIF(Jan!AL4:AL34,"&gt;0")," ")</f>
        <v xml:space="preserve"> </v>
      </c>
      <c r="I17" s="290" t="str">
        <f>IF(SUM(Jan!AL4:AL34)&gt;0,Jan!AL35," ")</f>
        <v xml:space="preserve"> </v>
      </c>
      <c r="J17" s="291" t="str">
        <f>IF(SUM(Jan!AL4:AL34)&gt;0,(SUM(I6:I17)/SUM(H6:H17))*365,"")</f>
        <v/>
      </c>
      <c r="AM17" s="182"/>
      <c r="AN17" s="182"/>
      <c r="AO17" s="182"/>
      <c r="AP17" s="182"/>
      <c r="AQ17" s="182"/>
      <c r="AR17" s="182"/>
      <c r="AS17" s="182"/>
      <c r="AT17" s="182"/>
      <c r="AU17" s="182"/>
      <c r="AV17" s="182"/>
    </row>
    <row r="18" spans="2:48" ht="15.75">
      <c r="B18" s="725"/>
      <c r="C18" s="283" t="s">
        <v>326</v>
      </c>
      <c r="D18" s="283">
        <f>D17</f>
        <v>2024</v>
      </c>
      <c r="E18" s="192">
        <f>IF(SUM(Feb!AN4:AN32)&gt;0,COUNTIF(Feb!AN4:AN32,"&gt;0")," ")</f>
        <v>1</v>
      </c>
      <c r="F18" s="292">
        <f>IF(SUM(Feb!AN4:AN32)&gt;0,Feb!AN33," ")</f>
        <v>2.4177660000000003</v>
      </c>
      <c r="G18" s="284">
        <f>IF(SUM(Feb!AN4:AN32)&gt;0,(SUM(F7:F18)/SUM(E7:E18))*365,"")</f>
        <v>882.4845900000001</v>
      </c>
      <c r="H18" s="192">
        <f>IF(SUM(Feb!AL4:AL32)&gt;0,COUNTIF(Feb!AL4:AL32,"&gt;0")," ")</f>
        <v>1</v>
      </c>
      <c r="I18" s="292">
        <f>IF(SUM(Feb!AL4:AL32)&gt;0,Feb!AL33," ")</f>
        <v>15.436506000000001</v>
      </c>
      <c r="J18" s="284">
        <f>IF(SUM(Feb!AL4:AL32)&gt;0,(SUM(I7:I18)/SUM(H7:H18))*365,"")</f>
        <v>5634.32469</v>
      </c>
      <c r="AM18" s="182"/>
      <c r="AN18" s="182"/>
      <c r="AO18" s="182"/>
      <c r="AP18" s="182"/>
      <c r="AQ18" s="182"/>
      <c r="AR18" s="182"/>
      <c r="AS18" s="182"/>
      <c r="AT18" s="182"/>
      <c r="AU18" s="182"/>
      <c r="AV18" s="182"/>
    </row>
    <row r="19" spans="2:48" ht="15.75">
      <c r="B19" s="725"/>
      <c r="C19" s="285" t="s">
        <v>327</v>
      </c>
      <c r="D19" s="285">
        <f>D17</f>
        <v>2024</v>
      </c>
      <c r="E19" s="186" t="str">
        <f>IF(SUM(March!AN4:AN34)&gt;0,COUNTIF(March!AN4:AN34,"&gt;0")," ")</f>
        <v xml:space="preserve"> </v>
      </c>
      <c r="F19" s="293" t="str">
        <f>IF(SUM(March!AN4:AN34)&gt;0,March!AN35," ")</f>
        <v xml:space="preserve"> </v>
      </c>
      <c r="G19" s="286" t="str">
        <f>IF(SUM(March!AN4:AN34)&gt;0,(SUM(F8:F19)/SUM(E8:E19))*365,"")</f>
        <v/>
      </c>
      <c r="H19" s="186" t="str">
        <f>IF(SUM(March!AL4:AL34)&gt;0,COUNTIF(March!AL4:AL34,"&gt;0")," ")</f>
        <v xml:space="preserve"> </v>
      </c>
      <c r="I19" s="293" t="str">
        <f>IF(SUM(March!AL4:AL34)&gt;0,March!AL35," ")</f>
        <v xml:space="preserve"> </v>
      </c>
      <c r="J19" s="286" t="str">
        <f>IF(SUM(March!AL4:AL34)&gt;0,(SUM(I8:I19)/SUM(H8:H19))*365,"")</f>
        <v/>
      </c>
      <c r="AM19" s="182"/>
      <c r="AN19" s="182"/>
      <c r="AO19" s="182"/>
      <c r="AP19" s="182"/>
      <c r="AQ19" s="182"/>
      <c r="AR19" s="182"/>
      <c r="AS19" s="182"/>
      <c r="AT19" s="182"/>
      <c r="AU19" s="182"/>
      <c r="AV19" s="182"/>
    </row>
    <row r="20" spans="2:48" ht="15.75">
      <c r="B20" s="725"/>
      <c r="C20" s="283" t="s">
        <v>328</v>
      </c>
      <c r="D20" s="283">
        <f>D17</f>
        <v>2024</v>
      </c>
      <c r="E20" s="184" t="str">
        <f>IF(SUM(April!AN4:AN33)&gt;0,COUNTIF(April!AN4:AN33,"&gt;0")," ")</f>
        <v xml:space="preserve"> </v>
      </c>
      <c r="F20" s="292" t="str">
        <f>IF(SUM(April!AN4:AN33)&gt;0,April!AN34," ")</f>
        <v xml:space="preserve"> </v>
      </c>
      <c r="G20" s="284" t="str">
        <f>IF(SUM(April!AN4:AN33)&gt;0,(SUM(F9:F20)/SUM(E9:E20))*365,"")</f>
        <v/>
      </c>
      <c r="H20" s="184" t="str">
        <f>IF(SUM(April!AL4:AL33)&gt;0,COUNTIF(April!AL4:AL33,"&gt;0")," ")</f>
        <v xml:space="preserve"> </v>
      </c>
      <c r="I20" s="292" t="str">
        <f>IF(SUM(April!AL4:AL33)&gt;0,April!AL34," ")</f>
        <v xml:space="preserve"> </v>
      </c>
      <c r="J20" s="284" t="str">
        <f>IF(SUM(April!AL4:AL33)&gt;0,(SUM(I9:I20)/SUM(H9:H20))*365,"")</f>
        <v/>
      </c>
      <c r="AM20" s="182"/>
      <c r="AN20" s="182"/>
      <c r="AO20" s="182"/>
      <c r="AP20" s="182"/>
      <c r="AQ20" s="182"/>
      <c r="AR20" s="182"/>
      <c r="AS20" s="182"/>
      <c r="AT20" s="182"/>
      <c r="AU20" s="182"/>
      <c r="AV20" s="182"/>
    </row>
    <row r="21" spans="2:48" ht="15.75">
      <c r="B21" s="725"/>
      <c r="C21" s="285" t="s">
        <v>329</v>
      </c>
      <c r="D21" s="285">
        <f>D17</f>
        <v>2024</v>
      </c>
      <c r="E21" s="186" t="str">
        <f>IF(SUM(May!AN4:AN34)&gt;0,COUNTIF(May!AN4:AN34,"&gt;0")," ")</f>
        <v xml:space="preserve"> </v>
      </c>
      <c r="F21" s="293" t="str">
        <f>IF(SUM(May!AN4:AN34)&gt;0,May!AN35," ")</f>
        <v xml:space="preserve"> </v>
      </c>
      <c r="G21" s="286" t="str">
        <f>IF(SUM(May!AN4:AN34)&gt;0,(SUM(F10:F21)/SUM(E10:E21))*365,"")</f>
        <v/>
      </c>
      <c r="H21" s="186" t="str">
        <f>IF(SUM(May!AL4:AL34)&gt;0,COUNTIF(May!AL4:AL34,"&gt;0")," ")</f>
        <v xml:space="preserve"> </v>
      </c>
      <c r="I21" s="293" t="str">
        <f>IF(SUM(May!AL4:AL34)&gt;0,May!AL35," ")</f>
        <v xml:space="preserve"> </v>
      </c>
      <c r="J21" s="286" t="str">
        <f>IF(SUM(May!AL4:AL34)&gt;0,(SUM(I10:I21)/SUM(H10:H21))*365,"")</f>
        <v/>
      </c>
      <c r="AM21" s="182"/>
      <c r="AN21" s="182"/>
      <c r="AO21" s="182"/>
      <c r="AP21" s="182"/>
      <c r="AQ21" s="182"/>
      <c r="AR21" s="182"/>
      <c r="AS21" s="182"/>
      <c r="AT21" s="182"/>
      <c r="AU21" s="182"/>
      <c r="AV21" s="182"/>
    </row>
    <row r="22" spans="2:48" ht="15.75">
      <c r="B22" s="725"/>
      <c r="C22" s="283" t="s">
        <v>330</v>
      </c>
      <c r="D22" s="283">
        <f>D17</f>
        <v>2024</v>
      </c>
      <c r="E22" s="184" t="str">
        <f>IF(SUM(June!AN4:AN33)&gt;0,COUNTIF(June!AN4:AN33,"&gt;0")," ")</f>
        <v xml:space="preserve"> </v>
      </c>
      <c r="F22" s="284" t="str">
        <f>IF(SUM(June!AN4:AN33)&gt;0,June!AN34," ")</f>
        <v xml:space="preserve"> </v>
      </c>
      <c r="G22" s="284" t="str">
        <f>IF(SUM(June!AN4:AN33)&gt;0,(SUM(F11:F22)/SUM(E11:E22))*365,"")</f>
        <v/>
      </c>
      <c r="H22" s="184" t="str">
        <f>IF(SUM(June!AL4:AL33)&gt;0,COUNTIF(June!AL4:AL33,"&gt;0")," ")</f>
        <v xml:space="preserve"> </v>
      </c>
      <c r="I22" s="284" t="str">
        <f>IF(SUM(June!AL4:AL33)&gt;0,June!AL34," ")</f>
        <v xml:space="preserve"> </v>
      </c>
      <c r="J22" s="284" t="str">
        <f>IF(SUM(June!AL4:AL33)&gt;0,(SUM(I11:I22)/SUM(H11:H22))*365,"")</f>
        <v/>
      </c>
      <c r="AM22" s="182"/>
      <c r="AN22" s="182"/>
      <c r="AO22" s="182"/>
      <c r="AP22" s="182"/>
      <c r="AQ22" s="182"/>
      <c r="AR22" s="182"/>
      <c r="AS22" s="182"/>
      <c r="AT22" s="182"/>
      <c r="AU22" s="182"/>
      <c r="AV22" s="182"/>
    </row>
    <row r="23" spans="2:48" ht="15.6">
      <c r="B23" s="725"/>
      <c r="C23" s="285" t="s">
        <v>331</v>
      </c>
      <c r="D23" s="285">
        <f>D17</f>
        <v>2024</v>
      </c>
      <c r="E23" s="186" t="str">
        <f>IF(SUM(July!AN4:AN34)&gt;0,COUNTIF(July!AN4:AN34,"&gt;0")," ")</f>
        <v xml:space="preserve"> </v>
      </c>
      <c r="F23" s="286" t="str">
        <f>IF(SUM(July!AN4:AN34)&gt;0,July!AN35," ")</f>
        <v xml:space="preserve"> </v>
      </c>
      <c r="G23" s="286" t="str">
        <f>IF(SUM(July!AN4:AN34)&gt;0,(SUM(F12:F23)/SUM(E12:E23))*365,"")</f>
        <v/>
      </c>
      <c r="H23" s="186" t="str">
        <f>IF(SUM(July!AL4:AL34)&gt;0,COUNTIF(July!AL4:AL34,"&gt;0")," ")</f>
        <v xml:space="preserve"> </v>
      </c>
      <c r="I23" s="286" t="str">
        <f>IF(SUM(July!AL4:AL34)&gt;0,July!AL35," ")</f>
        <v xml:space="preserve"> </v>
      </c>
      <c r="J23" s="286" t="str">
        <f>IF(SUM(July!AL4:AL34)&gt;0,(SUM(I12:I23)/SUM(H12:H23))*365,"")</f>
        <v/>
      </c>
      <c r="AM23" s="182"/>
      <c r="AN23" s="182"/>
      <c r="AO23" s="182"/>
      <c r="AP23" s="182"/>
      <c r="AQ23" s="182"/>
      <c r="AR23" s="182"/>
      <c r="AS23" s="182"/>
      <c r="AT23" s="182"/>
      <c r="AU23" s="182"/>
      <c r="AV23" s="182"/>
    </row>
    <row r="24" spans="2:48" ht="15.6">
      <c r="B24" s="725"/>
      <c r="C24" s="283" t="s">
        <v>332</v>
      </c>
      <c r="D24" s="283">
        <f>D17</f>
        <v>2024</v>
      </c>
      <c r="E24" s="184" t="str">
        <f>IF(SUM(Aug!AN4:AN34)&gt;0,COUNTIF(Aug!AN4:AN34,"&gt;0")," ")</f>
        <v xml:space="preserve"> </v>
      </c>
      <c r="F24" s="284" t="str">
        <f>IF(SUM(Aug!AN4:AN34)&gt;0,Aug!AN35," ")</f>
        <v xml:space="preserve"> </v>
      </c>
      <c r="G24" s="284" t="str">
        <f>IF(SUM(Aug!AN4:AN34)&gt;0,(SUM(F13:F24)/SUM(E13:E24))*365,"")</f>
        <v/>
      </c>
      <c r="H24" s="184" t="str">
        <f>IF(SUM(Aug!AL4:AL34)&gt;0,COUNTIF(Aug!AL4:AL34,"&gt;0")," ")</f>
        <v xml:space="preserve"> </v>
      </c>
      <c r="I24" s="284" t="str">
        <f>IF(SUM(Aug!AL4:AL34)&gt;0,Aug!AL35," ")</f>
        <v xml:space="preserve"> </v>
      </c>
      <c r="J24" s="284" t="str">
        <f>IF(SUM(Aug!AL4:AL34)&gt;0,(SUM(I13:I24)/SUM(H13:H24))*365,"")</f>
        <v/>
      </c>
      <c r="AM24" s="182"/>
      <c r="AN24" s="182"/>
      <c r="AO24" s="182"/>
      <c r="AP24" s="182"/>
      <c r="AQ24" s="182"/>
      <c r="AR24" s="182"/>
      <c r="AS24" s="182"/>
      <c r="AT24" s="182"/>
      <c r="AU24" s="182"/>
      <c r="AV24" s="182"/>
    </row>
    <row r="25" spans="2:48" ht="15.6">
      <c r="B25" s="725"/>
      <c r="C25" s="285" t="s">
        <v>333</v>
      </c>
      <c r="D25" s="285">
        <f>D17</f>
        <v>2024</v>
      </c>
      <c r="E25" s="186" t="str">
        <f>IF(SUM(Sept!AN4:AN33)&gt;0,COUNTIF(Sept!AN4:AN33,"&gt;0")," ")</f>
        <v xml:space="preserve"> </v>
      </c>
      <c r="F25" s="286" t="str">
        <f>IF(SUM(Sept!AN4:AN33)&gt;0,Sept!AN34," ")</f>
        <v xml:space="preserve"> </v>
      </c>
      <c r="G25" s="286" t="str">
        <f>IF(SUM(Sept!AN4:AN33)&gt;0,(SUM(F14:F25)/SUM(E14:E25))*365,"")</f>
        <v/>
      </c>
      <c r="H25" s="186" t="str">
        <f>IF(SUM(Sept!AL4:AL33)&gt;0,COUNTIF(Sept!AL4:AL33,"&gt;0")," ")</f>
        <v xml:space="preserve"> </v>
      </c>
      <c r="I25" s="286" t="str">
        <f>IF(SUM(Sept!AL4:AL33)&gt;0,Sept!AL34," ")</f>
        <v xml:space="preserve"> </v>
      </c>
      <c r="J25" s="286" t="str">
        <f>IF(SUM(Sept!AL4:AL33)&gt;0,(SUM(I14:I25)/SUM(H14:H25))*365,"")</f>
        <v/>
      </c>
      <c r="AM25" s="182"/>
      <c r="AN25" s="182"/>
      <c r="AO25" s="182"/>
      <c r="AP25" s="182"/>
      <c r="AQ25" s="182"/>
      <c r="AR25" s="182"/>
      <c r="AS25" s="182"/>
      <c r="AT25" s="182"/>
      <c r="AU25" s="182"/>
      <c r="AV25" s="182"/>
    </row>
    <row r="26" spans="2:48" ht="15.6">
      <c r="B26" s="725"/>
      <c r="C26" s="283" t="s">
        <v>334</v>
      </c>
      <c r="D26" s="283">
        <f>D17</f>
        <v>2024</v>
      </c>
      <c r="E26" s="184" t="str">
        <f>IF(SUM(Oct!AN4:AN34)&gt;0,COUNTIF(Oct!AN4:AN34,"&gt;0")," ")</f>
        <v xml:space="preserve"> </v>
      </c>
      <c r="F26" s="284" t="str">
        <f>IF(SUM(Oct!AN4:AN34)&gt;0,Oct!AN35," ")</f>
        <v xml:space="preserve"> </v>
      </c>
      <c r="G26" s="284" t="str">
        <f>IF(SUM(Oct!AN4:AN34)&gt;0,(SUM(F15:F26)/SUM(E15:E26))*365,"")</f>
        <v/>
      </c>
      <c r="H26" s="184" t="str">
        <f>IF(SUM(Oct!AL4:AL34)&gt;0,COUNTIF(Oct!AL4:AL34,"&gt;0")," ")</f>
        <v xml:space="preserve"> </v>
      </c>
      <c r="I26" s="284" t="str">
        <f>IF(SUM(Oct!AL4:AL34)&gt;0,Oct!AL35," ")</f>
        <v xml:space="preserve"> </v>
      </c>
      <c r="J26" s="284" t="str">
        <f>IF(SUM(Oct!AL4:AL34)&gt;0,(SUM(I15:I26)/SUM(H15:H26))*365,"")</f>
        <v/>
      </c>
      <c r="AM26" s="182"/>
      <c r="AN26" s="182"/>
      <c r="AO26" s="182"/>
      <c r="AP26" s="182"/>
      <c r="AQ26" s="182"/>
      <c r="AR26" s="182"/>
      <c r="AS26" s="182"/>
      <c r="AT26" s="182"/>
      <c r="AU26" s="182"/>
      <c r="AV26" s="182"/>
    </row>
    <row r="27" spans="2:48" ht="15.6">
      <c r="B27" s="725"/>
      <c r="C27" s="285" t="s">
        <v>335</v>
      </c>
      <c r="D27" s="285">
        <f>D17</f>
        <v>2024</v>
      </c>
      <c r="E27" s="186" t="str">
        <f>IF(SUM(Nov!AN4:AN33)&gt;0,COUNTIF(Nov!AN4:AN33,"&gt;0")," ")</f>
        <v xml:space="preserve"> </v>
      </c>
      <c r="F27" s="286" t="str">
        <f>IF(SUM(Nov!AN4:AN33)&gt;0,Nov!AN34," ")</f>
        <v xml:space="preserve"> </v>
      </c>
      <c r="G27" s="286" t="str">
        <f>IF(SUM(Nov!AN4:AN33)&gt;0,(SUM(F16:F27)/SUM(E16:E27))*365,"")</f>
        <v/>
      </c>
      <c r="H27" s="186" t="str">
        <f>IF(SUM(Nov!AL4:AL33)&gt;0,COUNTIF(Nov!AL4:AL33,"&gt;0")," ")</f>
        <v xml:space="preserve"> </v>
      </c>
      <c r="I27" s="286" t="str">
        <f>IF(SUM(Nov!AL4:AL33)&gt;0,Nov!AL34," ")</f>
        <v xml:space="preserve"> </v>
      </c>
      <c r="J27" s="286" t="str">
        <f>IF(SUM(Nov!AL4:AL33)&gt;0,(SUM(I16:I27)/SUM(H16:H27))*365,"")</f>
        <v/>
      </c>
      <c r="AM27" s="182"/>
      <c r="AN27" s="182"/>
      <c r="AO27" s="182"/>
      <c r="AP27" s="182"/>
      <c r="AQ27" s="182"/>
      <c r="AR27" s="182"/>
      <c r="AS27" s="182"/>
      <c r="AT27" s="182"/>
      <c r="AU27" s="182"/>
      <c r="AV27" s="182"/>
    </row>
    <row r="28" spans="2:48" ht="16.2" thickBot="1">
      <c r="B28" s="726"/>
      <c r="C28" s="294" t="s">
        <v>336</v>
      </c>
      <c r="D28" s="294">
        <f>D17</f>
        <v>2024</v>
      </c>
      <c r="E28" s="195" t="str">
        <f>IF(SUM(Dec!AN4:AN34)&gt;0,COUNTIF(Dec!AN4:AN34,"&gt;0")," ")</f>
        <v xml:space="preserve"> </v>
      </c>
      <c r="F28" s="295" t="str">
        <f>IF(SUM(Dec!AN4:AN34)&gt;0,Dec!AN35," ")</f>
        <v xml:space="preserve"> </v>
      </c>
      <c r="G28" s="295" t="str">
        <f>IF(SUM(Dec!AN4:AN34)&gt;0,(SUM(F17:F28)/SUM(E17:E28))*365,"")</f>
        <v/>
      </c>
      <c r="H28" s="195" t="str">
        <f>IF(SUM(Dec!AL4:AL34)&gt;0,COUNTIF(Dec!AL4:AL34,"&gt;0")," ")</f>
        <v xml:space="preserve"> </v>
      </c>
      <c r="I28" s="295" t="str">
        <f>IF(SUM(Dec!AL4:AL34)&gt;0,Dec!AL35," ")</f>
        <v xml:space="preserve"> </v>
      </c>
      <c r="J28" s="295" t="str">
        <f>IF(SUM(Dec!AL4:AL34)&gt;0,(SUM(I17:I28)/SUM(H17:H28))*365,"")</f>
        <v/>
      </c>
      <c r="AM28" s="182"/>
      <c r="AN28" s="182"/>
      <c r="AO28" s="182"/>
      <c r="AP28" s="182"/>
      <c r="AQ28" s="182"/>
      <c r="AR28" s="182"/>
      <c r="AS28" s="182"/>
      <c r="AT28" s="182"/>
      <c r="AU28" s="182"/>
      <c r="AV28" s="182"/>
    </row>
    <row r="29" spans="3:9" s="177" customFormat="1" ht="18.6">
      <c r="C29" s="185"/>
      <c r="D29" s="178"/>
      <c r="E29" s="728" t="s">
        <v>393</v>
      </c>
      <c r="F29" s="728"/>
      <c r="G29" s="728"/>
      <c r="H29" s="728"/>
      <c r="I29" s="728"/>
    </row>
    <row r="30" spans="5:8" s="177" customFormat="1" ht="15">
      <c r="E30" s="187" t="s">
        <v>394</v>
      </c>
      <c r="F30" s="178"/>
      <c r="G30" s="178"/>
      <c r="H30" s="187" t="s">
        <v>395</v>
      </c>
    </row>
    <row r="31" spans="5:9" s="177" customFormat="1" ht="15">
      <c r="E31" s="188">
        <f>'Permit Limits'!BQ18</f>
        <v>9999</v>
      </c>
      <c r="F31" s="298" t="s">
        <v>396</v>
      </c>
      <c r="G31" s="178"/>
      <c r="H31" s="188">
        <f>'Permit Limits'!BL18</f>
        <v>9999</v>
      </c>
      <c r="I31" s="298" t="s">
        <v>396</v>
      </c>
    </row>
    <row r="32" spans="5:8" s="177" customFormat="1" ht="15">
      <c r="E32" s="187" t="s">
        <v>397</v>
      </c>
      <c r="F32" s="178"/>
      <c r="G32" s="178"/>
      <c r="H32" s="187" t="s">
        <v>397</v>
      </c>
    </row>
    <row r="33" spans="5:8" s="177" customFormat="1" ht="15">
      <c r="E33" s="189" t="s">
        <v>398</v>
      </c>
      <c r="F33" s="178"/>
      <c r="G33" s="178"/>
      <c r="H33" s="189" t="s">
        <v>398</v>
      </c>
    </row>
    <row r="34" spans="5:9" s="177" customFormat="1" ht="15">
      <c r="E34" s="727"/>
      <c r="F34" s="727"/>
      <c r="G34" s="178"/>
      <c r="H34" s="727"/>
      <c r="I34" s="727"/>
    </row>
    <row r="35" spans="3:6" s="177" customFormat="1" ht="15">
      <c r="C35" s="178"/>
      <c r="D35" s="178"/>
      <c r="E35" s="178"/>
      <c r="F35" s="178"/>
    </row>
    <row r="36" spans="3:6" s="177" customFormat="1" ht="15">
      <c r="C36" s="178"/>
      <c r="D36" s="178"/>
      <c r="E36" s="178"/>
      <c r="F36" s="178"/>
    </row>
    <row r="37" spans="3:6" s="177" customFormat="1" ht="15">
      <c r="C37" s="178"/>
      <c r="D37" s="178"/>
      <c r="E37" s="178"/>
      <c r="F37" s="178"/>
    </row>
    <row r="38" spans="3:6" s="177" customFormat="1" ht="15">
      <c r="C38" s="178"/>
      <c r="D38" s="178"/>
      <c r="E38" s="178"/>
      <c r="F38" s="178"/>
    </row>
    <row r="39" spans="3:6" s="177" customFormat="1" ht="15">
      <c r="C39" s="178"/>
      <c r="D39" s="178"/>
      <c r="E39" s="178"/>
      <c r="F39" s="178"/>
    </row>
    <row r="40" spans="3:6" s="177" customFormat="1" ht="15">
      <c r="C40" s="178"/>
      <c r="D40" s="178"/>
      <c r="E40" s="178"/>
      <c r="F40" s="178"/>
    </row>
    <row r="41" spans="3:6" s="177" customFormat="1" ht="15">
      <c r="C41" s="178"/>
      <c r="D41" s="178"/>
      <c r="E41" s="178"/>
      <c r="F41" s="178"/>
    </row>
    <row r="42" spans="3:6" s="177" customFormat="1" ht="15">
      <c r="C42" s="178"/>
      <c r="D42" s="178"/>
      <c r="E42" s="178"/>
      <c r="F42" s="178"/>
    </row>
    <row r="43" spans="3:6" s="177" customFormat="1" ht="15">
      <c r="C43" s="178"/>
      <c r="D43" s="178"/>
      <c r="E43" s="178"/>
      <c r="F43" s="178"/>
    </row>
    <row r="44" spans="3:6" s="177" customFormat="1" ht="15">
      <c r="C44" s="178"/>
      <c r="D44" s="178"/>
      <c r="E44" s="178"/>
      <c r="F44" s="178"/>
    </row>
    <row r="45" spans="3:6" s="177" customFormat="1" ht="15">
      <c r="C45" s="178"/>
      <c r="D45" s="178"/>
      <c r="E45" s="178"/>
      <c r="F45" s="178"/>
    </row>
    <row r="46" spans="3:6" s="177" customFormat="1" ht="15">
      <c r="C46" s="178"/>
      <c r="D46" s="178"/>
      <c r="E46" s="178"/>
      <c r="F46" s="178"/>
    </row>
    <row r="47" spans="3:6" s="177" customFormat="1" ht="15">
      <c r="C47" s="178"/>
      <c r="D47" s="178"/>
      <c r="E47" s="178"/>
      <c r="F47" s="178"/>
    </row>
    <row r="48" spans="3:6" s="177" customFormat="1" ht="15">
      <c r="C48" s="178"/>
      <c r="D48" s="178"/>
      <c r="E48" s="178"/>
      <c r="F48" s="178"/>
    </row>
    <row r="49" spans="3:6" s="177" customFormat="1" ht="15">
      <c r="C49" s="178"/>
      <c r="D49" s="178"/>
      <c r="E49" s="178"/>
      <c r="F49" s="178"/>
    </row>
    <row r="50" spans="3:6" s="177" customFormat="1" ht="15">
      <c r="C50" s="178"/>
      <c r="D50" s="178"/>
      <c r="E50" s="178"/>
      <c r="F50" s="178"/>
    </row>
    <row r="51" spans="3:6" s="177" customFormat="1" ht="15">
      <c r="C51" s="178"/>
      <c r="D51" s="178"/>
      <c r="E51" s="178"/>
      <c r="F51" s="178"/>
    </row>
    <row r="52" spans="3:6" s="177" customFormat="1" ht="15">
      <c r="C52" s="178"/>
      <c r="D52" s="178"/>
      <c r="E52" s="178"/>
      <c r="F52" s="178"/>
    </row>
    <row r="53" spans="3:6" s="177" customFormat="1" ht="15">
      <c r="C53" s="178"/>
      <c r="D53" s="178"/>
      <c r="E53" s="178"/>
      <c r="F53" s="178"/>
    </row>
    <row r="54" spans="3:6" s="177" customFormat="1" ht="15">
      <c r="C54" s="178"/>
      <c r="D54" s="178"/>
      <c r="E54" s="178"/>
      <c r="F54" s="178"/>
    </row>
    <row r="55" spans="3:6" s="177" customFormat="1" ht="15">
      <c r="C55" s="178"/>
      <c r="D55" s="178"/>
      <c r="E55" s="178"/>
      <c r="F55" s="178"/>
    </row>
    <row r="56" spans="3:6" s="177" customFormat="1" ht="15">
      <c r="C56" s="178"/>
      <c r="D56" s="178"/>
      <c r="E56" s="178"/>
      <c r="F56" s="178"/>
    </row>
    <row r="57" spans="3:6" s="177" customFormat="1" ht="15">
      <c r="C57" s="178"/>
      <c r="D57" s="178"/>
      <c r="E57" s="178"/>
      <c r="F57" s="178"/>
    </row>
    <row r="58" spans="3:6" s="177" customFormat="1" ht="15">
      <c r="C58" s="178"/>
      <c r="D58" s="178"/>
      <c r="E58" s="178"/>
      <c r="F58" s="178"/>
    </row>
    <row r="59" spans="3:6" s="177" customFormat="1" ht="15">
      <c r="C59" s="178"/>
      <c r="D59" s="178"/>
      <c r="E59" s="178"/>
      <c r="F59" s="178"/>
    </row>
    <row r="60" spans="3:6" s="177" customFormat="1" ht="15">
      <c r="C60" s="178"/>
      <c r="D60" s="178"/>
      <c r="E60" s="178"/>
      <c r="F60" s="178"/>
    </row>
    <row r="61" spans="3:6" s="177" customFormat="1" ht="15">
      <c r="C61" s="178"/>
      <c r="D61" s="178"/>
      <c r="E61" s="178"/>
      <c r="F61" s="178"/>
    </row>
    <row r="62" spans="3:6" s="177" customFormat="1" ht="15">
      <c r="C62" s="178"/>
      <c r="D62" s="178"/>
      <c r="E62" s="178"/>
      <c r="F62" s="178"/>
    </row>
    <row r="63" spans="3:6" s="177" customFormat="1" ht="15">
      <c r="C63" s="178"/>
      <c r="D63" s="178"/>
      <c r="E63" s="178"/>
      <c r="F63" s="178"/>
    </row>
    <row r="64" spans="3:6" s="177" customFormat="1" ht="15">
      <c r="C64" s="178"/>
      <c r="D64" s="178"/>
      <c r="E64" s="178"/>
      <c r="F64" s="178"/>
    </row>
    <row r="65" spans="3:6" s="177" customFormat="1" ht="15">
      <c r="C65" s="178"/>
      <c r="D65" s="178"/>
      <c r="E65" s="178"/>
      <c r="F65" s="178"/>
    </row>
    <row r="66" spans="3:6" s="177" customFormat="1" ht="15">
      <c r="C66" s="178"/>
      <c r="D66" s="178"/>
      <c r="E66" s="178"/>
      <c r="F66" s="178"/>
    </row>
    <row r="67" spans="3:6" s="177" customFormat="1" ht="15">
      <c r="C67" s="178"/>
      <c r="D67" s="178"/>
      <c r="E67" s="178"/>
      <c r="F67" s="178"/>
    </row>
    <row r="68" spans="3:6" s="177" customFormat="1" ht="15">
      <c r="C68" s="178"/>
      <c r="D68" s="178"/>
      <c r="E68" s="178"/>
      <c r="F68" s="178"/>
    </row>
    <row r="69" spans="3:6" s="177" customFormat="1" ht="15">
      <c r="C69" s="178"/>
      <c r="D69" s="178"/>
      <c r="E69" s="178"/>
      <c r="F69" s="178"/>
    </row>
    <row r="70" spans="3:6" s="177" customFormat="1" ht="15">
      <c r="C70" s="178"/>
      <c r="D70" s="178"/>
      <c r="E70" s="178"/>
      <c r="F70" s="178"/>
    </row>
    <row r="71" spans="3:6" s="177" customFormat="1" ht="15">
      <c r="C71" s="178"/>
      <c r="D71" s="178"/>
      <c r="E71" s="178"/>
      <c r="F71" s="178"/>
    </row>
    <row r="72" spans="3:6" s="177" customFormat="1" ht="15">
      <c r="C72" s="178"/>
      <c r="D72" s="178"/>
      <c r="E72" s="178"/>
      <c r="F72" s="178"/>
    </row>
    <row r="73" spans="3:6" s="177" customFormat="1" ht="15">
      <c r="C73" s="178"/>
      <c r="D73" s="178"/>
      <c r="E73" s="178"/>
      <c r="F73" s="178"/>
    </row>
    <row r="74" spans="3:6" s="177" customFormat="1" ht="15">
      <c r="C74" s="178"/>
      <c r="D74" s="178"/>
      <c r="E74" s="178"/>
      <c r="F74" s="178"/>
    </row>
    <row r="75" spans="3:6" s="177" customFormat="1" ht="15">
      <c r="C75" s="178"/>
      <c r="D75" s="178"/>
      <c r="E75" s="178"/>
      <c r="F75" s="178"/>
    </row>
    <row r="76" spans="3:6" s="177" customFormat="1" ht="15">
      <c r="C76" s="178"/>
      <c r="D76" s="178"/>
      <c r="E76" s="178"/>
      <c r="F76" s="178"/>
    </row>
    <row r="77" spans="3:6" s="177" customFormat="1" ht="15">
      <c r="C77" s="178"/>
      <c r="D77" s="178"/>
      <c r="E77" s="178"/>
      <c r="F77" s="178"/>
    </row>
    <row r="78" spans="3:6" s="177" customFormat="1" ht="15">
      <c r="C78" s="178"/>
      <c r="D78" s="178"/>
      <c r="E78" s="178"/>
      <c r="F78" s="178"/>
    </row>
    <row r="79" spans="3:6" s="177" customFormat="1" ht="15">
      <c r="C79" s="178"/>
      <c r="D79" s="178"/>
      <c r="E79" s="178"/>
      <c r="F79" s="178"/>
    </row>
    <row r="80" spans="3:6" s="177" customFormat="1" ht="15">
      <c r="C80" s="178"/>
      <c r="D80" s="178"/>
      <c r="E80" s="178"/>
      <c r="F80" s="178"/>
    </row>
    <row r="81" spans="3:6" s="177" customFormat="1" ht="15">
      <c r="C81" s="178"/>
      <c r="D81" s="178"/>
      <c r="E81" s="178"/>
      <c r="F81" s="178"/>
    </row>
    <row r="82" spans="3:6" s="177" customFormat="1" ht="15">
      <c r="C82" s="178"/>
      <c r="D82" s="178"/>
      <c r="E82" s="178"/>
      <c r="F82" s="178"/>
    </row>
    <row r="83" spans="3:6" s="177" customFormat="1" ht="15">
      <c r="C83" s="178"/>
      <c r="D83" s="178"/>
      <c r="E83" s="178"/>
      <c r="F83" s="178"/>
    </row>
    <row r="84" spans="3:6" s="177" customFormat="1" ht="15">
      <c r="C84" s="178"/>
      <c r="D84" s="178"/>
      <c r="E84" s="178"/>
      <c r="F84" s="178"/>
    </row>
    <row r="85" spans="3:6" s="177" customFormat="1" ht="15">
      <c r="C85" s="178"/>
      <c r="D85" s="178"/>
      <c r="E85" s="178"/>
      <c r="F85" s="178"/>
    </row>
    <row r="86" spans="3:6" s="177" customFormat="1" ht="15">
      <c r="C86" s="178"/>
      <c r="D86" s="178"/>
      <c r="E86" s="178"/>
      <c r="F86" s="178"/>
    </row>
    <row r="87" spans="3:6" s="177" customFormat="1" ht="15">
      <c r="C87" s="178"/>
      <c r="D87" s="178"/>
      <c r="E87" s="178"/>
      <c r="F87" s="178"/>
    </row>
    <row r="88" spans="3:6" s="177" customFormat="1" ht="15">
      <c r="C88" s="178"/>
      <c r="D88" s="178"/>
      <c r="E88" s="178"/>
      <c r="F88" s="178"/>
    </row>
    <row r="89" spans="3:6" s="177" customFormat="1" ht="15">
      <c r="C89" s="178"/>
      <c r="D89" s="178"/>
      <c r="E89" s="178"/>
      <c r="F89" s="178"/>
    </row>
    <row r="90" spans="3:6" s="177" customFormat="1" ht="15">
      <c r="C90" s="178"/>
      <c r="D90" s="178"/>
      <c r="E90" s="178"/>
      <c r="F90" s="178"/>
    </row>
    <row r="91" spans="3:6" s="177" customFormat="1" ht="15">
      <c r="C91" s="178"/>
      <c r="D91" s="178"/>
      <c r="E91" s="178"/>
      <c r="F91" s="178"/>
    </row>
    <row r="92" spans="3:6" s="177" customFormat="1" ht="15">
      <c r="C92" s="178"/>
      <c r="D92" s="178"/>
      <c r="E92" s="178"/>
      <c r="F92" s="178"/>
    </row>
    <row r="93" spans="3:6" s="177" customFormat="1" ht="15">
      <c r="C93" s="178"/>
      <c r="D93" s="178"/>
      <c r="E93" s="178"/>
      <c r="F93" s="178"/>
    </row>
    <row r="94" spans="3:6" s="177" customFormat="1" ht="15">
      <c r="C94" s="178"/>
      <c r="D94" s="178"/>
      <c r="E94" s="178"/>
      <c r="F94" s="178"/>
    </row>
    <row r="95" spans="3:6" s="177" customFormat="1" ht="15">
      <c r="C95" s="178"/>
      <c r="D95" s="178"/>
      <c r="E95" s="178"/>
      <c r="F95" s="178"/>
    </row>
    <row r="96" spans="3:6" s="177" customFormat="1" ht="15">
      <c r="C96" s="178"/>
      <c r="D96" s="178"/>
      <c r="E96" s="178"/>
      <c r="F96" s="178"/>
    </row>
    <row r="97" spans="3:6" s="177" customFormat="1" ht="15">
      <c r="C97" s="178"/>
      <c r="D97" s="178"/>
      <c r="E97" s="178"/>
      <c r="F97" s="178"/>
    </row>
    <row r="98" spans="3:6" s="177" customFormat="1" ht="15">
      <c r="C98" s="178"/>
      <c r="D98" s="178"/>
      <c r="E98" s="178"/>
      <c r="F98" s="178"/>
    </row>
    <row r="99" spans="3:6" s="177" customFormat="1" ht="15">
      <c r="C99" s="178"/>
      <c r="D99" s="178"/>
      <c r="E99" s="178"/>
      <c r="F99" s="178"/>
    </row>
    <row r="100" spans="3:6" s="177" customFormat="1" ht="15">
      <c r="C100" s="178"/>
      <c r="D100" s="178"/>
      <c r="E100" s="178"/>
      <c r="F100" s="178"/>
    </row>
    <row r="101" spans="3:6" s="177" customFormat="1" ht="15">
      <c r="C101" s="178"/>
      <c r="D101" s="178"/>
      <c r="E101" s="178"/>
      <c r="F101" s="178"/>
    </row>
    <row r="102" spans="3:6" s="177" customFormat="1" ht="15">
      <c r="C102" s="178"/>
      <c r="D102" s="178"/>
      <c r="E102" s="178"/>
      <c r="F102" s="178"/>
    </row>
    <row r="103" spans="3:6" s="177" customFormat="1" ht="15">
      <c r="C103" s="178"/>
      <c r="D103" s="178"/>
      <c r="E103" s="178"/>
      <c r="F103" s="178"/>
    </row>
    <row r="104" spans="3:6" s="177" customFormat="1" ht="15">
      <c r="C104" s="178"/>
      <c r="D104" s="178"/>
      <c r="E104" s="178"/>
      <c r="F104" s="178"/>
    </row>
    <row r="105" spans="3:6" s="177" customFormat="1" ht="15">
      <c r="C105" s="178"/>
      <c r="D105" s="178"/>
      <c r="E105" s="178"/>
      <c r="F105" s="178"/>
    </row>
    <row r="106" spans="3:6" s="177" customFormat="1" ht="15">
      <c r="C106" s="178"/>
      <c r="D106" s="178"/>
      <c r="E106" s="178"/>
      <c r="F106" s="178"/>
    </row>
    <row r="107" spans="3:6" s="177" customFormat="1" ht="15">
      <c r="C107" s="178"/>
      <c r="D107" s="178"/>
      <c r="E107" s="178"/>
      <c r="F107" s="178"/>
    </row>
    <row r="108" spans="3:6" s="177" customFormat="1" ht="15">
      <c r="C108" s="178"/>
      <c r="D108" s="178"/>
      <c r="E108" s="178"/>
      <c r="F108" s="178"/>
    </row>
    <row r="109" spans="3:6" s="177" customFormat="1" ht="15">
      <c r="C109" s="178"/>
      <c r="D109" s="178"/>
      <c r="E109" s="178"/>
      <c r="F109" s="178"/>
    </row>
    <row r="110" spans="3:6" s="177" customFormat="1" ht="15">
      <c r="C110" s="178"/>
      <c r="D110" s="178"/>
      <c r="E110" s="178"/>
      <c r="F110" s="178"/>
    </row>
    <row r="111" spans="3:6" s="177" customFormat="1" ht="15">
      <c r="C111" s="178"/>
      <c r="D111" s="178"/>
      <c r="E111" s="178"/>
      <c r="F111" s="178"/>
    </row>
    <row r="112" spans="3:6" s="177" customFormat="1" ht="15">
      <c r="C112" s="178"/>
      <c r="D112" s="178"/>
      <c r="E112" s="178"/>
      <c r="F112" s="178"/>
    </row>
    <row r="113" spans="3:6" s="177" customFormat="1" ht="15">
      <c r="C113" s="178"/>
      <c r="D113" s="178"/>
      <c r="E113" s="178"/>
      <c r="F113" s="178"/>
    </row>
    <row r="114" spans="3:6" s="177" customFormat="1" ht="15">
      <c r="C114" s="178"/>
      <c r="D114" s="178"/>
      <c r="E114" s="178"/>
      <c r="F114" s="178"/>
    </row>
    <row r="115" spans="3:6" s="177" customFormat="1" ht="15">
      <c r="C115" s="178"/>
      <c r="D115" s="178"/>
      <c r="E115" s="178"/>
      <c r="F115" s="178"/>
    </row>
    <row r="116" spans="3:6" s="177" customFormat="1" ht="15">
      <c r="C116" s="178"/>
      <c r="D116" s="178"/>
      <c r="E116" s="178"/>
      <c r="F116" s="178"/>
    </row>
    <row r="117" spans="3:6" s="177" customFormat="1" ht="15">
      <c r="C117" s="178"/>
      <c r="D117" s="178"/>
      <c r="E117" s="178"/>
      <c r="F117" s="178"/>
    </row>
    <row r="118" spans="3:6" s="177" customFormat="1" ht="15">
      <c r="C118" s="178"/>
      <c r="D118" s="178"/>
      <c r="E118" s="178"/>
      <c r="F118" s="178"/>
    </row>
    <row r="119" spans="3:6" s="177" customFormat="1" ht="15">
      <c r="C119" s="178"/>
      <c r="D119" s="178"/>
      <c r="E119" s="178"/>
      <c r="F119" s="178"/>
    </row>
    <row r="120" spans="3:6" s="177" customFormat="1" ht="15">
      <c r="C120" s="178"/>
      <c r="D120" s="178"/>
      <c r="E120" s="178"/>
      <c r="F120" s="178"/>
    </row>
    <row r="121" spans="3:6" s="177" customFormat="1" ht="15">
      <c r="C121" s="178"/>
      <c r="D121" s="178"/>
      <c r="E121" s="178"/>
      <c r="F121" s="178"/>
    </row>
    <row r="122" spans="3:6" s="177" customFormat="1" ht="15">
      <c r="C122" s="178"/>
      <c r="D122" s="178"/>
      <c r="E122" s="178"/>
      <c r="F122" s="178"/>
    </row>
    <row r="123" spans="3:6" s="177" customFormat="1" ht="15">
      <c r="C123" s="178"/>
      <c r="D123" s="178"/>
      <c r="E123" s="178"/>
      <c r="F123" s="178"/>
    </row>
    <row r="124" spans="3:6" s="177" customFormat="1" ht="15">
      <c r="C124" s="178"/>
      <c r="D124" s="178"/>
      <c r="E124" s="178"/>
      <c r="F124" s="178"/>
    </row>
    <row r="125" spans="3:6" s="177" customFormat="1" ht="15">
      <c r="C125" s="178"/>
      <c r="D125" s="178"/>
      <c r="E125" s="178"/>
      <c r="F125" s="178"/>
    </row>
    <row r="126" spans="3:6" s="177" customFormat="1" ht="15">
      <c r="C126" s="178"/>
      <c r="D126" s="178"/>
      <c r="E126" s="178"/>
      <c r="F126" s="178"/>
    </row>
    <row r="127" spans="3:6" s="177" customFormat="1" ht="15">
      <c r="C127" s="178"/>
      <c r="D127" s="178"/>
      <c r="E127" s="178"/>
      <c r="F127" s="178"/>
    </row>
    <row r="128" spans="3:6" s="177" customFormat="1" ht="15">
      <c r="C128" s="178"/>
      <c r="D128" s="178"/>
      <c r="E128" s="178"/>
      <c r="F128" s="178"/>
    </row>
    <row r="129" spans="3:6" s="177" customFormat="1" ht="15">
      <c r="C129" s="178"/>
      <c r="D129" s="178"/>
      <c r="E129" s="178"/>
      <c r="F129" s="178"/>
    </row>
    <row r="130" spans="3:6" s="177" customFormat="1" ht="15">
      <c r="C130" s="178"/>
      <c r="D130" s="178"/>
      <c r="E130" s="178"/>
      <c r="F130" s="178"/>
    </row>
    <row r="131" spans="3:6" s="177" customFormat="1" ht="15">
      <c r="C131" s="178"/>
      <c r="D131" s="178"/>
      <c r="E131" s="178"/>
      <c r="F131" s="178"/>
    </row>
    <row r="132" spans="3:6" s="177" customFormat="1" ht="15">
      <c r="C132" s="178"/>
      <c r="D132" s="178"/>
      <c r="E132" s="178"/>
      <c r="F132" s="178"/>
    </row>
    <row r="133" spans="3:6" s="177" customFormat="1" ht="15">
      <c r="C133" s="178"/>
      <c r="D133" s="178"/>
      <c r="E133" s="178"/>
      <c r="F133" s="178"/>
    </row>
    <row r="134" spans="3:6" s="177" customFormat="1" ht="15">
      <c r="C134" s="178"/>
      <c r="D134" s="178"/>
      <c r="E134" s="178"/>
      <c r="F134" s="178"/>
    </row>
    <row r="135" spans="3:6" s="177" customFormat="1" ht="15">
      <c r="C135" s="178"/>
      <c r="D135" s="178"/>
      <c r="E135" s="178"/>
      <c r="F135" s="178"/>
    </row>
    <row r="136" spans="3:6" s="177" customFormat="1" ht="15">
      <c r="C136" s="178"/>
      <c r="D136" s="178"/>
      <c r="E136" s="178"/>
      <c r="F136" s="178"/>
    </row>
    <row r="137" spans="3:6" s="177" customFormat="1" ht="15">
      <c r="C137" s="178"/>
      <c r="D137" s="178"/>
      <c r="E137" s="178"/>
      <c r="F137" s="178"/>
    </row>
    <row r="138" spans="3:6" s="177" customFormat="1" ht="15">
      <c r="C138" s="178"/>
      <c r="D138" s="178"/>
      <c r="E138" s="178"/>
      <c r="F138" s="178"/>
    </row>
    <row r="139" spans="3:6" s="177" customFormat="1" ht="15">
      <c r="C139" s="178"/>
      <c r="D139" s="178"/>
      <c r="E139" s="178"/>
      <c r="F139" s="178"/>
    </row>
    <row r="140" spans="3:6" s="177" customFormat="1" ht="15">
      <c r="C140" s="178"/>
      <c r="D140" s="178"/>
      <c r="E140" s="178"/>
      <c r="F140" s="178"/>
    </row>
    <row r="141" spans="3:6" s="177" customFormat="1" ht="15">
      <c r="C141" s="178"/>
      <c r="D141" s="178"/>
      <c r="E141" s="178"/>
      <c r="F141" s="178"/>
    </row>
    <row r="142" spans="3:6" s="177" customFormat="1" ht="15">
      <c r="C142" s="178"/>
      <c r="D142" s="178"/>
      <c r="E142" s="178"/>
      <c r="F142" s="178"/>
    </row>
    <row r="143" spans="3:6" s="177" customFormat="1" ht="15">
      <c r="C143" s="178"/>
      <c r="D143" s="178"/>
      <c r="E143" s="178"/>
      <c r="F143" s="178"/>
    </row>
    <row r="144" spans="3:6" s="177" customFormat="1" ht="15">
      <c r="C144" s="178"/>
      <c r="D144" s="178"/>
      <c r="E144" s="178"/>
      <c r="F144" s="178"/>
    </row>
    <row r="145" spans="3:6" s="177" customFormat="1" ht="15">
      <c r="C145" s="178"/>
      <c r="D145" s="178"/>
      <c r="E145" s="178"/>
      <c r="F145" s="178"/>
    </row>
    <row r="146" spans="3:6" s="177" customFormat="1" ht="15">
      <c r="C146" s="178"/>
      <c r="D146" s="178"/>
      <c r="E146" s="178"/>
      <c r="F146" s="178"/>
    </row>
    <row r="147" spans="3:6" s="177" customFormat="1" ht="15">
      <c r="C147" s="178"/>
      <c r="D147" s="178"/>
      <c r="E147" s="178"/>
      <c r="F147" s="178"/>
    </row>
    <row r="148" spans="3:6" s="177" customFormat="1" ht="15">
      <c r="C148" s="178"/>
      <c r="D148" s="178"/>
      <c r="E148" s="178"/>
      <c r="F148" s="178"/>
    </row>
    <row r="149" spans="3:6" s="177" customFormat="1" ht="15">
      <c r="C149" s="178"/>
      <c r="D149" s="178"/>
      <c r="E149" s="178"/>
      <c r="F149" s="178"/>
    </row>
    <row r="150" spans="3:6" s="177" customFormat="1" ht="15">
      <c r="C150" s="178"/>
      <c r="D150" s="178"/>
      <c r="E150" s="178"/>
      <c r="F150" s="178"/>
    </row>
    <row r="151" spans="3:6" s="177" customFormat="1" ht="15">
      <c r="C151" s="178"/>
      <c r="D151" s="178"/>
      <c r="E151" s="178"/>
      <c r="F151" s="178"/>
    </row>
    <row r="152" spans="3:6" s="177" customFormat="1" ht="15">
      <c r="C152" s="178"/>
      <c r="D152" s="178"/>
      <c r="E152" s="178"/>
      <c r="F152" s="178"/>
    </row>
    <row r="153" spans="3:6" s="177" customFormat="1" ht="15">
      <c r="C153" s="178"/>
      <c r="D153" s="178"/>
      <c r="E153" s="178"/>
      <c r="F153" s="178"/>
    </row>
    <row r="154" spans="3:6" s="177" customFormat="1" ht="15">
      <c r="C154" s="178"/>
      <c r="D154" s="178"/>
      <c r="E154" s="178"/>
      <c r="F154" s="178"/>
    </row>
    <row r="155" spans="3:6" s="177" customFormat="1" ht="15">
      <c r="C155" s="178"/>
      <c r="D155" s="178"/>
      <c r="E155" s="178"/>
      <c r="F155" s="178"/>
    </row>
    <row r="156" spans="3:6" s="177" customFormat="1" ht="15">
      <c r="C156" s="178"/>
      <c r="D156" s="178"/>
      <c r="E156" s="178"/>
      <c r="F156" s="178"/>
    </row>
    <row r="157" spans="3:6" s="177" customFormat="1" ht="15">
      <c r="C157" s="178"/>
      <c r="D157" s="178"/>
      <c r="E157" s="178"/>
      <c r="F157" s="178"/>
    </row>
    <row r="158" spans="3:6" s="177" customFormat="1" ht="15">
      <c r="C158" s="178"/>
      <c r="D158" s="178"/>
      <c r="E158" s="178"/>
      <c r="F158" s="178"/>
    </row>
    <row r="159" spans="3:6" s="177" customFormat="1" ht="15">
      <c r="C159" s="178"/>
      <c r="D159" s="178"/>
      <c r="E159" s="178"/>
      <c r="F159" s="178"/>
    </row>
    <row r="160" spans="3:6" s="177" customFormat="1" ht="15">
      <c r="C160" s="178"/>
      <c r="D160" s="178"/>
      <c r="E160" s="178"/>
      <c r="F160" s="178"/>
    </row>
    <row r="161" spans="3:6" s="177" customFormat="1" ht="15">
      <c r="C161" s="178"/>
      <c r="D161" s="178"/>
      <c r="E161" s="178"/>
      <c r="F161" s="178"/>
    </row>
    <row r="162" spans="3:6" s="177" customFormat="1" ht="15">
      <c r="C162" s="178"/>
      <c r="D162" s="178"/>
      <c r="E162" s="178"/>
      <c r="F162" s="178"/>
    </row>
    <row r="163" spans="3:6" s="177" customFormat="1" ht="15">
      <c r="C163" s="178"/>
      <c r="D163" s="178"/>
      <c r="E163" s="178"/>
      <c r="F163" s="178"/>
    </row>
    <row r="164" spans="3:6" s="177" customFormat="1" ht="15">
      <c r="C164" s="178"/>
      <c r="D164" s="178"/>
      <c r="E164" s="178"/>
      <c r="F164" s="178"/>
    </row>
    <row r="165" spans="3:6" s="177" customFormat="1" ht="15">
      <c r="C165" s="178"/>
      <c r="D165" s="178"/>
      <c r="E165" s="178"/>
      <c r="F165" s="178"/>
    </row>
    <row r="166" spans="3:6" s="177" customFormat="1" ht="15">
      <c r="C166" s="178"/>
      <c r="D166" s="178"/>
      <c r="E166" s="178"/>
      <c r="F166" s="178"/>
    </row>
    <row r="167" spans="3:6" s="177" customFormat="1" ht="15">
      <c r="C167" s="178"/>
      <c r="D167" s="178"/>
      <c r="E167" s="178"/>
      <c r="F167" s="178"/>
    </row>
    <row r="168" spans="3:6" s="177" customFormat="1" ht="15">
      <c r="C168" s="178"/>
      <c r="D168" s="178"/>
      <c r="E168" s="178"/>
      <c r="F168" s="178"/>
    </row>
    <row r="169" spans="3:6" s="177" customFormat="1" ht="15">
      <c r="C169" s="178"/>
      <c r="D169" s="178"/>
      <c r="E169" s="178"/>
      <c r="F169" s="178"/>
    </row>
    <row r="170" spans="3:6" s="177" customFormat="1" ht="15">
      <c r="C170" s="178"/>
      <c r="D170" s="178"/>
      <c r="E170" s="178"/>
      <c r="F170" s="178"/>
    </row>
    <row r="171" spans="3:6" s="177" customFormat="1" ht="15">
      <c r="C171" s="178"/>
      <c r="D171" s="178"/>
      <c r="E171" s="178"/>
      <c r="F171" s="178"/>
    </row>
    <row r="172" spans="3:6" s="177" customFormat="1" ht="15">
      <c r="C172" s="178"/>
      <c r="D172" s="178"/>
      <c r="E172" s="178"/>
      <c r="F172" s="178"/>
    </row>
    <row r="173" spans="3:6" s="177" customFormat="1" ht="15">
      <c r="C173" s="178"/>
      <c r="D173" s="178"/>
      <c r="E173" s="178"/>
      <c r="F173" s="178"/>
    </row>
    <row r="174" spans="3:6" s="177" customFormat="1" ht="15">
      <c r="C174" s="178"/>
      <c r="D174" s="178"/>
      <c r="E174" s="178"/>
      <c r="F174" s="178"/>
    </row>
    <row r="175" spans="3:6" s="177" customFormat="1" ht="15">
      <c r="C175" s="178"/>
      <c r="D175" s="178"/>
      <c r="E175" s="178"/>
      <c r="F175" s="178"/>
    </row>
    <row r="176" spans="3:6" s="177" customFormat="1" ht="15">
      <c r="C176" s="178"/>
      <c r="D176" s="178"/>
      <c r="E176" s="178"/>
      <c r="F176" s="178"/>
    </row>
    <row r="177" spans="3:6" s="177" customFormat="1" ht="15">
      <c r="C177" s="178"/>
      <c r="D177" s="178"/>
      <c r="E177" s="178"/>
      <c r="F177" s="178"/>
    </row>
    <row r="178" spans="3:6" s="177" customFormat="1" ht="15">
      <c r="C178" s="178"/>
      <c r="D178" s="178"/>
      <c r="E178" s="178"/>
      <c r="F178" s="178"/>
    </row>
    <row r="179" spans="3:6" s="177" customFormat="1" ht="15">
      <c r="C179" s="178"/>
      <c r="D179" s="178"/>
      <c r="E179" s="178"/>
      <c r="F179" s="178"/>
    </row>
    <row r="180" spans="3:6" s="177" customFormat="1" ht="15">
      <c r="C180" s="178"/>
      <c r="D180" s="178"/>
      <c r="E180" s="178"/>
      <c r="F180" s="178"/>
    </row>
    <row r="181" spans="3:6" s="177" customFormat="1" ht="15">
      <c r="C181" s="178"/>
      <c r="D181" s="178"/>
      <c r="E181" s="178"/>
      <c r="F181" s="178"/>
    </row>
    <row r="182" spans="3:6" s="177" customFormat="1" ht="15">
      <c r="C182" s="178"/>
      <c r="D182" s="178"/>
      <c r="E182" s="178"/>
      <c r="F182" s="178"/>
    </row>
    <row r="183" spans="3:6" s="177" customFormat="1" ht="15">
      <c r="C183" s="178"/>
      <c r="D183" s="178"/>
      <c r="E183" s="178"/>
      <c r="F183" s="178"/>
    </row>
    <row r="184" spans="3:6" s="177" customFormat="1" ht="15">
      <c r="C184" s="178"/>
      <c r="D184" s="178"/>
      <c r="E184" s="178"/>
      <c r="F184" s="178"/>
    </row>
    <row r="185" spans="3:6" s="177" customFormat="1" ht="15">
      <c r="C185" s="178"/>
      <c r="D185" s="178"/>
      <c r="E185" s="178"/>
      <c r="F185" s="178"/>
    </row>
    <row r="186" spans="3:6" s="177" customFormat="1" ht="15">
      <c r="C186" s="178"/>
      <c r="D186" s="178"/>
      <c r="E186" s="178"/>
      <c r="F186" s="178"/>
    </row>
    <row r="187" spans="3:6" s="177" customFormat="1" ht="15">
      <c r="C187" s="178"/>
      <c r="D187" s="178"/>
      <c r="E187" s="178"/>
      <c r="F187" s="178"/>
    </row>
    <row r="188" spans="3:6" s="177" customFormat="1" ht="15">
      <c r="C188" s="178"/>
      <c r="D188" s="178"/>
      <c r="E188" s="178"/>
      <c r="F188" s="178"/>
    </row>
    <row r="189" spans="3:6" s="177" customFormat="1" ht="15">
      <c r="C189" s="178"/>
      <c r="D189" s="178"/>
      <c r="E189" s="178"/>
      <c r="F189" s="178"/>
    </row>
    <row r="190" spans="3:6" s="177" customFormat="1" ht="15">
      <c r="C190" s="178"/>
      <c r="D190" s="178"/>
      <c r="E190" s="178"/>
      <c r="F190" s="178"/>
    </row>
    <row r="191" spans="3:6" s="177" customFormat="1" ht="15">
      <c r="C191" s="178"/>
      <c r="D191" s="178"/>
      <c r="E191" s="178"/>
      <c r="F191" s="178"/>
    </row>
    <row r="192" spans="3:6" s="177" customFormat="1" ht="15">
      <c r="C192" s="178"/>
      <c r="D192" s="178"/>
      <c r="E192" s="178"/>
      <c r="F192" s="178"/>
    </row>
    <row r="193" spans="3:6" s="177" customFormat="1" ht="15">
      <c r="C193" s="178"/>
      <c r="D193" s="178"/>
      <c r="E193" s="178"/>
      <c r="F193" s="178"/>
    </row>
    <row r="194" spans="3:6" s="177" customFormat="1" ht="15">
      <c r="C194" s="178"/>
      <c r="D194" s="178"/>
      <c r="E194" s="178"/>
      <c r="F194" s="178"/>
    </row>
    <row r="195" spans="3:6" s="177" customFormat="1" ht="15">
      <c r="C195" s="178"/>
      <c r="D195" s="178"/>
      <c r="E195" s="178"/>
      <c r="F195" s="178"/>
    </row>
    <row r="196" spans="3:6" s="177" customFormat="1" ht="15">
      <c r="C196" s="178"/>
      <c r="D196" s="178"/>
      <c r="E196" s="178"/>
      <c r="F196" s="178"/>
    </row>
    <row r="197" spans="3:6" s="177" customFormat="1" ht="15">
      <c r="C197" s="178"/>
      <c r="D197" s="178"/>
      <c r="E197" s="178"/>
      <c r="F197" s="178"/>
    </row>
    <row r="198" spans="3:6" s="177" customFormat="1" ht="15">
      <c r="C198" s="178"/>
      <c r="D198" s="178"/>
      <c r="E198" s="178"/>
      <c r="F198" s="178"/>
    </row>
    <row r="199" spans="3:6" s="177" customFormat="1" ht="15">
      <c r="C199" s="178"/>
      <c r="D199" s="178"/>
      <c r="E199" s="178"/>
      <c r="F199" s="178"/>
    </row>
    <row r="200" spans="3:6" s="177" customFormat="1" ht="15">
      <c r="C200" s="178"/>
      <c r="D200" s="178"/>
      <c r="E200" s="178"/>
      <c r="F200" s="178"/>
    </row>
    <row r="201" spans="3:6" s="177" customFormat="1" ht="15">
      <c r="C201" s="178"/>
      <c r="D201" s="178"/>
      <c r="E201" s="178"/>
      <c r="F201" s="178"/>
    </row>
    <row r="202" spans="3:6" s="177" customFormat="1" ht="15">
      <c r="C202" s="178"/>
      <c r="D202" s="178"/>
      <c r="E202" s="178"/>
      <c r="F202" s="178"/>
    </row>
    <row r="203" spans="3:6" s="177" customFormat="1" ht="15">
      <c r="C203" s="178"/>
      <c r="D203" s="178"/>
      <c r="E203" s="178"/>
      <c r="F203" s="178"/>
    </row>
    <row r="204" spans="3:6" s="177" customFormat="1" ht="15">
      <c r="C204" s="178"/>
      <c r="D204" s="178"/>
      <c r="E204" s="178"/>
      <c r="F204" s="178"/>
    </row>
    <row r="205" spans="3:6" s="177" customFormat="1" ht="15">
      <c r="C205" s="178"/>
      <c r="D205" s="178"/>
      <c r="E205" s="178"/>
      <c r="F205" s="178"/>
    </row>
    <row r="206" spans="3:6" s="177" customFormat="1" ht="15">
      <c r="C206" s="178"/>
      <c r="D206" s="178"/>
      <c r="E206" s="178"/>
      <c r="F206" s="178"/>
    </row>
    <row r="207" spans="3:6" s="177" customFormat="1" ht="15">
      <c r="C207" s="178"/>
      <c r="D207" s="178"/>
      <c r="E207" s="178"/>
      <c r="F207" s="178"/>
    </row>
    <row r="208" spans="3:6" s="177" customFormat="1" ht="15">
      <c r="C208" s="178"/>
      <c r="D208" s="178"/>
      <c r="E208" s="178"/>
      <c r="F208" s="178"/>
    </row>
    <row r="209" spans="3:6" s="177" customFormat="1" ht="15">
      <c r="C209" s="178"/>
      <c r="D209" s="178"/>
      <c r="E209" s="178"/>
      <c r="F209" s="178"/>
    </row>
    <row r="210" spans="3:6" s="177" customFormat="1" ht="15">
      <c r="C210" s="178"/>
      <c r="D210" s="178"/>
      <c r="E210" s="178"/>
      <c r="F210" s="178"/>
    </row>
    <row r="211" spans="3:6" s="177" customFormat="1" ht="15">
      <c r="C211" s="178"/>
      <c r="D211" s="178"/>
      <c r="E211" s="178"/>
      <c r="F211" s="178"/>
    </row>
    <row r="212" spans="3:6" s="177" customFormat="1" ht="15">
      <c r="C212" s="178"/>
      <c r="D212" s="178"/>
      <c r="E212" s="178"/>
      <c r="F212" s="178"/>
    </row>
    <row r="213" spans="3:6" s="177" customFormat="1" ht="15">
      <c r="C213" s="178"/>
      <c r="D213" s="178"/>
      <c r="E213" s="178"/>
      <c r="F213" s="178"/>
    </row>
    <row r="214" spans="3:6" s="177" customFormat="1" ht="15">
      <c r="C214" s="178"/>
      <c r="D214" s="178"/>
      <c r="E214" s="178"/>
      <c r="F214" s="178"/>
    </row>
    <row r="215" spans="3:6" s="177" customFormat="1" ht="15">
      <c r="C215" s="178"/>
      <c r="D215" s="178"/>
      <c r="E215" s="178"/>
      <c r="F215" s="178"/>
    </row>
    <row r="216" spans="3:6" s="177" customFormat="1" ht="15">
      <c r="C216" s="178"/>
      <c r="D216" s="178"/>
      <c r="E216" s="178"/>
      <c r="F216" s="178"/>
    </row>
    <row r="217" spans="3:6" s="177" customFormat="1" ht="15">
      <c r="C217" s="178"/>
      <c r="D217" s="178"/>
      <c r="E217" s="178"/>
      <c r="F217" s="178"/>
    </row>
    <row r="218" spans="3:6" s="177" customFormat="1" ht="15">
      <c r="C218" s="178"/>
      <c r="D218" s="178"/>
      <c r="E218" s="178"/>
      <c r="F218" s="178"/>
    </row>
    <row r="219" spans="3:6" s="177" customFormat="1" ht="15">
      <c r="C219" s="178"/>
      <c r="D219" s="178"/>
      <c r="E219" s="178"/>
      <c r="F219" s="178"/>
    </row>
    <row r="220" spans="3:6" s="177" customFormat="1" ht="15">
      <c r="C220" s="178"/>
      <c r="D220" s="178"/>
      <c r="E220" s="178"/>
      <c r="F220" s="178"/>
    </row>
    <row r="221" spans="3:6" s="177" customFormat="1" ht="15">
      <c r="C221" s="178"/>
      <c r="D221" s="178"/>
      <c r="E221" s="178"/>
      <c r="F221" s="178"/>
    </row>
    <row r="222" spans="3:6" s="177" customFormat="1" ht="15">
      <c r="C222" s="178"/>
      <c r="D222" s="178"/>
      <c r="E222" s="178"/>
      <c r="F222" s="178"/>
    </row>
    <row r="223" spans="3:6" s="177" customFormat="1" ht="15">
      <c r="C223" s="178"/>
      <c r="D223" s="178"/>
      <c r="E223" s="178"/>
      <c r="F223" s="178"/>
    </row>
    <row r="224" spans="3:6" s="177" customFormat="1" ht="15">
      <c r="C224" s="178"/>
      <c r="D224" s="178"/>
      <c r="E224" s="178"/>
      <c r="F224" s="178"/>
    </row>
    <row r="225" spans="3:6" s="177" customFormat="1" ht="15">
      <c r="C225" s="178"/>
      <c r="D225" s="178"/>
      <c r="E225" s="178"/>
      <c r="F225" s="178"/>
    </row>
    <row r="226" spans="3:6" s="177" customFormat="1" ht="15">
      <c r="C226" s="178"/>
      <c r="D226" s="178"/>
      <c r="E226" s="178"/>
      <c r="F226" s="178"/>
    </row>
    <row r="227" spans="3:6" s="177" customFormat="1" ht="15">
      <c r="C227" s="178"/>
      <c r="D227" s="178"/>
      <c r="E227" s="178"/>
      <c r="F227" s="178"/>
    </row>
    <row r="228" spans="3:6" s="177" customFormat="1" ht="15">
      <c r="C228" s="178"/>
      <c r="D228" s="178"/>
      <c r="E228" s="178"/>
      <c r="F228" s="178"/>
    </row>
    <row r="229" spans="3:6" s="177" customFormat="1" ht="15">
      <c r="C229" s="178"/>
      <c r="D229" s="178"/>
      <c r="E229" s="178"/>
      <c r="F229" s="178"/>
    </row>
    <row r="230" spans="3:6" s="177" customFormat="1" ht="15">
      <c r="C230" s="178"/>
      <c r="D230" s="178"/>
      <c r="E230" s="178"/>
      <c r="F230" s="178"/>
    </row>
    <row r="231" spans="3:6" s="177" customFormat="1" ht="15">
      <c r="C231" s="178"/>
      <c r="D231" s="178"/>
      <c r="E231" s="178"/>
      <c r="F231" s="178"/>
    </row>
    <row r="232" spans="3:6" s="177" customFormat="1" ht="15">
      <c r="C232" s="178"/>
      <c r="D232" s="178"/>
      <c r="E232" s="178"/>
      <c r="F232" s="178"/>
    </row>
    <row r="233" spans="3:6" s="177" customFormat="1" ht="15">
      <c r="C233" s="178"/>
      <c r="D233" s="178"/>
      <c r="E233" s="178"/>
      <c r="F233" s="178"/>
    </row>
    <row r="234" spans="3:6" s="177" customFormat="1" ht="15">
      <c r="C234" s="178"/>
      <c r="D234" s="178"/>
      <c r="E234" s="178"/>
      <c r="F234" s="178"/>
    </row>
    <row r="235" spans="3:6" s="177" customFormat="1" ht="15">
      <c r="C235" s="178"/>
      <c r="D235" s="178"/>
      <c r="E235" s="178"/>
      <c r="F235" s="178"/>
    </row>
    <row r="236" spans="3:6" s="177" customFormat="1" ht="15">
      <c r="C236" s="178"/>
      <c r="D236" s="178"/>
      <c r="E236" s="178"/>
      <c r="F236" s="178"/>
    </row>
    <row r="237" spans="3:6" s="177" customFormat="1" ht="15">
      <c r="C237" s="178"/>
      <c r="D237" s="178"/>
      <c r="E237" s="178"/>
      <c r="F237" s="178"/>
    </row>
    <row r="238" spans="3:6" s="177" customFormat="1" ht="15">
      <c r="C238" s="178"/>
      <c r="D238" s="178"/>
      <c r="E238" s="178"/>
      <c r="F238" s="178"/>
    </row>
    <row r="239" spans="3:6" s="177" customFormat="1" ht="15">
      <c r="C239" s="178"/>
      <c r="D239" s="178"/>
      <c r="E239" s="178"/>
      <c r="F239" s="178"/>
    </row>
    <row r="240" spans="3:6" s="177" customFormat="1" ht="15">
      <c r="C240" s="178"/>
      <c r="D240" s="178"/>
      <c r="E240" s="178"/>
      <c r="F240" s="178"/>
    </row>
    <row r="241" spans="3:6" s="177" customFormat="1" ht="15">
      <c r="C241" s="178"/>
      <c r="D241" s="178"/>
      <c r="E241" s="178"/>
      <c r="F241" s="178"/>
    </row>
    <row r="242" spans="3:6" s="177" customFormat="1" ht="15">
      <c r="C242" s="178"/>
      <c r="D242" s="178"/>
      <c r="E242" s="178"/>
      <c r="F242" s="178"/>
    </row>
    <row r="243" spans="3:6" s="177" customFormat="1" ht="15">
      <c r="C243" s="178"/>
      <c r="D243" s="178"/>
      <c r="E243" s="178"/>
      <c r="F243" s="178"/>
    </row>
    <row r="244" spans="3:6" s="177" customFormat="1" ht="15">
      <c r="C244" s="178"/>
      <c r="D244" s="178"/>
      <c r="E244" s="178"/>
      <c r="F244" s="178"/>
    </row>
    <row r="245" spans="3:6" s="177" customFormat="1" ht="15">
      <c r="C245" s="178"/>
      <c r="D245" s="178"/>
      <c r="E245" s="178"/>
      <c r="F245" s="178"/>
    </row>
    <row r="246" spans="3:6" s="177" customFormat="1" ht="15">
      <c r="C246" s="178"/>
      <c r="D246" s="178"/>
      <c r="E246" s="178"/>
      <c r="F246" s="178"/>
    </row>
    <row r="247" spans="3:6" s="177" customFormat="1" ht="15">
      <c r="C247" s="178"/>
      <c r="D247" s="178"/>
      <c r="E247" s="178"/>
      <c r="F247" s="178"/>
    </row>
    <row r="248" spans="3:6" s="177" customFormat="1" ht="15">
      <c r="C248" s="178"/>
      <c r="D248" s="178"/>
      <c r="E248" s="178"/>
      <c r="F248" s="178"/>
    </row>
  </sheetData>
  <sheetProtection algorithmName="SHA-512" hashValue="lapbBXE6go4MAcB3UsRN3FWVnZA/NDrNWFsydajTyVMACHU4iX8CrEnSNvaXsv0FBtE6wBvf6+sA4Vcv2hgt1g==" saltValue="YunmIzdIyPJq3+lNY+U8Rw==" spinCount="100000" sheet="1" objects="1" scenarios="1"/>
  <mergeCells count="6">
    <mergeCell ref="B5:B16"/>
    <mergeCell ref="B17:B28"/>
    <mergeCell ref="C2:J2"/>
    <mergeCell ref="E34:F34"/>
    <mergeCell ref="H34:I34"/>
    <mergeCell ref="E29:I29"/>
  </mergeCells>
  <conditionalFormatting sqref="G16:G28">
    <cfRule type="cellIs" priority="2" dxfId="0" operator="greaterThan">
      <formula>$E$31</formula>
    </cfRule>
  </conditionalFormatting>
  <conditionalFormatting sqref="J16:J28">
    <cfRule type="cellIs" priority="1" dxfId="0" operator="greaterThan">
      <formula>$H$31</formula>
    </cfRule>
  </conditionalFormatting>
  <printOptions horizontalCentered="1"/>
  <pageMargins left="0.2" right="0.2" top="0.25" bottom="0.2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C549"/>
  <sheetViews>
    <sheetView zoomScale="60" zoomScaleNormal="60" zoomScalePageLayoutView="55" workbookViewId="0" topLeftCell="C1">
      <pane xSplit="6" ySplit="5" topLeftCell="O6" activePane="bottomRight" state="frozen"/>
      <selection pane="topRight" activeCell="A1" sqref="A1"/>
      <selection pane="bottomLeft" activeCell="A1" sqref="A1"/>
      <selection pane="bottomRight" activeCell="AJ17" sqref="AJ17:AN17"/>
    </sheetView>
  </sheetViews>
  <sheetFormatPr defaultColWidth="8.8515625" defaultRowHeight="15"/>
  <cols>
    <col min="1" max="1" width="8.8515625" style="348" hidden="1" customWidth="1"/>
    <col min="2" max="2" width="3.7109375" style="348" hidden="1" customWidth="1"/>
    <col min="3" max="3" width="14.8515625" style="348" customWidth="1"/>
    <col min="4" max="4" width="23.28125" style="348" customWidth="1"/>
    <col min="5" max="5" width="13.00390625" style="352" customWidth="1"/>
    <col min="6" max="6" width="15.7109375" style="348" customWidth="1"/>
    <col min="7" max="7" width="14.140625" style="348" customWidth="1"/>
    <col min="8" max="8" width="14.421875" style="348" customWidth="1"/>
    <col min="9" max="9" width="9.421875" style="348" customWidth="1"/>
    <col min="10" max="10" width="10.28125" style="348" customWidth="1"/>
    <col min="11" max="11" width="10.140625" style="348" customWidth="1"/>
    <col min="12" max="12" width="11.00390625" style="348" customWidth="1"/>
    <col min="13" max="13" width="7.00390625" style="348" customWidth="1"/>
    <col min="14" max="15" width="7.00390625" style="348" bestFit="1" customWidth="1"/>
    <col min="16" max="16" width="9.00390625" style="348" customWidth="1"/>
    <col min="17" max="17" width="10.8515625" style="348" customWidth="1"/>
    <col min="18" max="18" width="10.7109375" style="348" customWidth="1"/>
    <col min="19" max="20" width="8.00390625" style="348" bestFit="1" customWidth="1"/>
    <col min="21" max="22" width="10.140625" style="348" bestFit="1" customWidth="1"/>
    <col min="23" max="26" width="8.00390625" style="348" bestFit="1" customWidth="1"/>
    <col min="27" max="28" width="10.140625" style="348" bestFit="1" customWidth="1"/>
    <col min="29" max="30" width="7.00390625" style="348" bestFit="1" customWidth="1"/>
    <col min="31" max="31" width="7.57421875" style="348" bestFit="1" customWidth="1"/>
    <col min="32" max="32" width="7.00390625" style="348" bestFit="1" customWidth="1"/>
    <col min="33" max="34" width="9.140625" style="348" bestFit="1" customWidth="1"/>
    <col min="35" max="35" width="7.00390625" style="348" bestFit="1" customWidth="1"/>
    <col min="36" max="36" width="10.57421875" style="348" customWidth="1"/>
    <col min="37" max="37" width="16.28125" style="348" customWidth="1"/>
    <col min="38" max="38" width="7.00390625" style="348" bestFit="1" customWidth="1"/>
    <col min="39" max="39" width="8.7109375" style="348" customWidth="1"/>
    <col min="40" max="40" width="8.421875" style="348" customWidth="1"/>
    <col min="41" max="45" width="7.00390625" style="348" bestFit="1" customWidth="1"/>
    <col min="46" max="46" width="4.140625" style="348" bestFit="1" customWidth="1"/>
    <col min="47" max="47" width="7.00390625" style="348" bestFit="1" customWidth="1"/>
    <col min="48" max="48" width="4.140625" style="348" bestFit="1" customWidth="1"/>
    <col min="49" max="49" width="7.57421875" style="348" bestFit="1" customWidth="1"/>
    <col min="50" max="50" width="4.140625" style="348" bestFit="1" customWidth="1"/>
    <col min="51" max="51" width="9.8515625" style="348" bestFit="1" customWidth="1"/>
    <col min="52" max="53" width="7.00390625" style="348" bestFit="1" customWidth="1"/>
    <col min="54" max="54" width="17.140625" style="348" customWidth="1"/>
    <col min="55" max="55" width="17.7109375" style="348" customWidth="1"/>
    <col min="56" max="57" width="7.00390625" style="348" bestFit="1" customWidth="1"/>
    <col min="58" max="58" width="6.57421875" style="348" bestFit="1" customWidth="1"/>
    <col min="59" max="59" width="7.00390625" style="348" bestFit="1" customWidth="1"/>
    <col min="60" max="60" width="34.57421875" style="348" customWidth="1"/>
    <col min="61" max="61" width="15.57421875" style="348" customWidth="1"/>
    <col min="62" max="62" width="7.00390625" style="348" bestFit="1" customWidth="1"/>
    <col min="63" max="63" width="11.8515625" style="348" customWidth="1"/>
    <col min="64" max="64" width="19.28125" style="348" customWidth="1"/>
    <col min="65" max="65" width="18.7109375" style="348" customWidth="1"/>
    <col min="66" max="66" width="6.57421875" style="348" bestFit="1" customWidth="1"/>
    <col min="67" max="67" width="7.00390625" style="348" bestFit="1" customWidth="1"/>
    <col min="68" max="69" width="17.140625" style="348" customWidth="1"/>
    <col min="70" max="70" width="18.7109375" style="348" customWidth="1"/>
    <col min="71" max="71" width="7.00390625" style="348" bestFit="1" customWidth="1"/>
    <col min="72" max="72" width="6.140625" style="348" bestFit="1" customWidth="1"/>
    <col min="73" max="78" width="7.00390625" style="348" bestFit="1" customWidth="1"/>
    <col min="79" max="133" width="8.8515625" style="350" customWidth="1"/>
    <col min="134" max="16384" width="8.8515625" style="348" customWidth="1"/>
  </cols>
  <sheetData>
    <row r="1" spans="3:133" ht="37.5">
      <c r="C1" s="643" t="s">
        <v>337</v>
      </c>
      <c r="D1" s="643"/>
      <c r="E1" s="643"/>
      <c r="F1" s="643"/>
      <c r="G1" s="643"/>
      <c r="H1" s="643"/>
      <c r="I1" s="671" t="s">
        <v>338</v>
      </c>
      <c r="J1" s="671"/>
      <c r="K1" s="671"/>
      <c r="L1" s="671"/>
      <c r="M1" s="671"/>
      <c r="N1" s="671"/>
      <c r="O1" s="671"/>
      <c r="P1" s="350"/>
      <c r="Q1" s="350"/>
      <c r="R1" s="350"/>
      <c r="S1" s="350"/>
      <c r="T1" s="350"/>
      <c r="U1" s="350"/>
      <c r="V1" s="350"/>
      <c r="W1" s="350"/>
      <c r="X1" s="350"/>
      <c r="Y1" s="350"/>
      <c r="BR1" s="350"/>
      <c r="BS1" s="350"/>
      <c r="BT1" s="350"/>
      <c r="BU1" s="350"/>
      <c r="BV1" s="350"/>
      <c r="BW1" s="350"/>
      <c r="BX1" s="350"/>
      <c r="BY1" s="350"/>
      <c r="BZ1" s="350"/>
      <c r="DU1" s="348"/>
      <c r="DV1" s="348"/>
      <c r="DW1" s="348"/>
      <c r="DX1" s="348"/>
      <c r="DY1" s="348"/>
      <c r="DZ1" s="348"/>
      <c r="EA1" s="348"/>
      <c r="EB1" s="348"/>
      <c r="EC1" s="348"/>
    </row>
    <row r="2" spans="3:133" ht="37.5">
      <c r="C2" s="643" t="s">
        <v>339</v>
      </c>
      <c r="D2" s="643"/>
      <c r="E2" s="643"/>
      <c r="F2" s="643"/>
      <c r="G2" s="643"/>
      <c r="H2" s="643"/>
      <c r="I2" s="671" t="s">
        <v>340</v>
      </c>
      <c r="J2" s="671"/>
      <c r="K2" s="671"/>
      <c r="L2" s="671"/>
      <c r="M2" s="671"/>
      <c r="N2" s="671"/>
      <c r="O2" s="671"/>
      <c r="P2" s="350"/>
      <c r="Q2" s="350"/>
      <c r="R2" s="350"/>
      <c r="S2" s="350"/>
      <c r="T2" s="350"/>
      <c r="U2" s="350"/>
      <c r="V2" s="350"/>
      <c r="W2" s="350"/>
      <c r="X2" s="585"/>
      <c r="Y2" s="585"/>
      <c r="Z2" s="585"/>
      <c r="AA2" s="577"/>
      <c r="AB2" s="577"/>
      <c r="AC2" s="510"/>
      <c r="AD2" s="510"/>
      <c r="AE2" s="510"/>
      <c r="AF2" s="510"/>
      <c r="AG2" s="510"/>
      <c r="AH2" s="510"/>
      <c r="BU2" s="350"/>
      <c r="BV2" s="350"/>
      <c r="BW2" s="350"/>
      <c r="BX2" s="350"/>
      <c r="BY2" s="350"/>
      <c r="BZ2" s="350"/>
      <c r="DX2" s="348"/>
      <c r="DY2" s="348"/>
      <c r="DZ2" s="348"/>
      <c r="EA2" s="348"/>
      <c r="EB2" s="348"/>
      <c r="EC2" s="348"/>
    </row>
    <row r="3" spans="3:133" ht="9.75" customHeight="1">
      <c r="C3" s="587"/>
      <c r="D3" s="587"/>
      <c r="E3" s="587"/>
      <c r="F3" s="587"/>
      <c r="G3" s="587"/>
      <c r="H3" s="587"/>
      <c r="I3" s="509"/>
      <c r="J3" s="511"/>
      <c r="K3" s="511"/>
      <c r="L3" s="512"/>
      <c r="M3" s="585"/>
      <c r="N3" s="585"/>
      <c r="O3" s="585"/>
      <c r="P3" s="585"/>
      <c r="Q3" s="585"/>
      <c r="R3" s="585"/>
      <c r="S3" s="585"/>
      <c r="T3" s="585"/>
      <c r="U3" s="585"/>
      <c r="V3" s="585"/>
      <c r="W3" s="585"/>
      <c r="X3" s="585"/>
      <c r="Y3" s="585"/>
      <c r="Z3" s="585"/>
      <c r="AA3" s="577"/>
      <c r="AB3" s="577"/>
      <c r="AC3" s="510"/>
      <c r="AD3" s="510"/>
      <c r="AE3" s="510"/>
      <c r="AF3" s="510"/>
      <c r="AG3" s="510"/>
      <c r="AH3" s="510"/>
      <c r="BU3" s="350"/>
      <c r="BV3" s="350"/>
      <c r="BW3" s="350"/>
      <c r="BX3" s="350"/>
      <c r="BY3" s="350"/>
      <c r="BZ3" s="350"/>
      <c r="DX3" s="348"/>
      <c r="DY3" s="348"/>
      <c r="DZ3" s="348"/>
      <c r="EA3" s="348"/>
      <c r="EB3" s="348"/>
      <c r="EC3" s="348"/>
    </row>
    <row r="4" spans="3:133" ht="23.25" customHeight="1" thickBot="1">
      <c r="C4" s="588"/>
      <c r="D4" s="589" t="s">
        <v>341</v>
      </c>
      <c r="E4" s="590" t="s">
        <v>403</v>
      </c>
      <c r="F4" s="590"/>
      <c r="G4" s="636" t="s">
        <v>342</v>
      </c>
      <c r="H4" s="590" t="s">
        <v>404</v>
      </c>
      <c r="I4" s="585"/>
      <c r="J4" s="585"/>
      <c r="K4" s="585"/>
      <c r="L4" s="585"/>
      <c r="M4" s="585"/>
      <c r="N4" s="585"/>
      <c r="O4" s="585"/>
      <c r="P4" s="585"/>
      <c r="Q4" s="585"/>
      <c r="R4" s="585"/>
      <c r="S4" s="577"/>
      <c r="T4" s="577"/>
      <c r="U4" s="577"/>
      <c r="V4" s="577"/>
      <c r="W4" s="577"/>
      <c r="X4" s="577"/>
      <c r="Y4" s="577"/>
      <c r="Z4" s="577"/>
      <c r="AA4" s="577"/>
      <c r="AB4" s="577"/>
      <c r="AC4" s="510"/>
      <c r="AD4" s="510"/>
      <c r="AE4" s="510"/>
      <c r="AF4" s="510"/>
      <c r="AG4" s="510"/>
      <c r="AH4" s="510"/>
      <c r="BU4" s="350"/>
      <c r="BV4" s="350"/>
      <c r="BW4" s="350"/>
      <c r="BX4" s="350"/>
      <c r="BY4" s="350"/>
      <c r="BZ4" s="350"/>
      <c r="DX4" s="348"/>
      <c r="DY4" s="348"/>
      <c r="DZ4" s="348"/>
      <c r="EA4" s="348"/>
      <c r="EB4" s="348"/>
      <c r="EC4" s="348"/>
    </row>
    <row r="5" spans="4:133" ht="24" customHeight="1" thickBot="1">
      <c r="D5" s="589" t="s">
        <v>343</v>
      </c>
      <c r="E5" s="592" t="s">
        <v>405</v>
      </c>
      <c r="F5" s="592"/>
      <c r="G5" s="636" t="s">
        <v>344</v>
      </c>
      <c r="H5" s="591">
        <v>2024</v>
      </c>
      <c r="I5" s="509"/>
      <c r="J5" s="511"/>
      <c r="K5" s="511"/>
      <c r="L5" s="512"/>
      <c r="M5" s="577"/>
      <c r="N5" s="577"/>
      <c r="O5" s="577"/>
      <c r="P5" s="577"/>
      <c r="Q5" s="577"/>
      <c r="R5" s="577"/>
      <c r="S5" s="577"/>
      <c r="T5" s="577"/>
      <c r="U5" s="577"/>
      <c r="V5" s="577"/>
      <c r="W5" s="577"/>
      <c r="X5" s="577"/>
      <c r="Y5" s="577"/>
      <c r="Z5" s="577"/>
      <c r="AA5" s="577"/>
      <c r="AB5" s="577"/>
      <c r="AC5" s="510"/>
      <c r="AD5" s="510"/>
      <c r="AE5" s="510"/>
      <c r="AF5" s="510"/>
      <c r="AG5" s="510"/>
      <c r="AH5" s="510"/>
      <c r="BU5" s="350"/>
      <c r="BV5" s="350"/>
      <c r="BW5" s="350"/>
      <c r="BX5" s="350"/>
      <c r="BY5" s="350"/>
      <c r="BZ5" s="350"/>
      <c r="DX5" s="348"/>
      <c r="DY5" s="348"/>
      <c r="DZ5" s="348"/>
      <c r="EA5" s="348"/>
      <c r="EB5" s="348"/>
      <c r="EC5" s="348"/>
    </row>
    <row r="6" spans="3:133" ht="31.5" thickBot="1">
      <c r="C6" s="579" t="s">
        <v>345</v>
      </c>
      <c r="J6" s="510"/>
      <c r="K6" s="511"/>
      <c r="L6" s="510"/>
      <c r="M6" s="585"/>
      <c r="N6" s="585"/>
      <c r="O6" s="585"/>
      <c r="P6" s="585"/>
      <c r="Q6" s="585"/>
      <c r="R6" s="585"/>
      <c r="S6" s="585"/>
      <c r="T6" s="586"/>
      <c r="U6" s="586"/>
      <c r="V6" s="586"/>
      <c r="W6" s="586"/>
      <c r="X6" s="586"/>
      <c r="Y6" s="586"/>
      <c r="Z6" s="586"/>
      <c r="AA6" s="586"/>
      <c r="AB6" s="510"/>
      <c r="AC6" s="510"/>
      <c r="AD6" s="510"/>
      <c r="AE6" s="510"/>
      <c r="AF6" s="510"/>
      <c r="AG6" s="510"/>
      <c r="AH6" s="510"/>
      <c r="BU6" s="350"/>
      <c r="BV6" s="350"/>
      <c r="BW6" s="350"/>
      <c r="BX6" s="350"/>
      <c r="BY6" s="350"/>
      <c r="BZ6" s="350"/>
      <c r="DX6" s="348"/>
      <c r="DY6" s="348"/>
      <c r="DZ6" s="348"/>
      <c r="EA6" s="348"/>
      <c r="EB6" s="348"/>
      <c r="EC6" s="348"/>
    </row>
    <row r="7" spans="2:133" s="394" customFormat="1" ht="189" customHeight="1" thickBot="1">
      <c r="B7" s="380" t="s">
        <v>165</v>
      </c>
      <c r="C7" s="381" t="s">
        <v>166</v>
      </c>
      <c r="D7" s="381" t="s">
        <v>167</v>
      </c>
      <c r="E7" s="382" t="s">
        <v>168</v>
      </c>
      <c r="F7" s="383" t="s">
        <v>169</v>
      </c>
      <c r="G7" s="383" t="s">
        <v>170</v>
      </c>
      <c r="H7" s="383" t="s">
        <v>171</v>
      </c>
      <c r="I7" s="384" t="s">
        <v>172</v>
      </c>
      <c r="J7" s="385" t="s">
        <v>173</v>
      </c>
      <c r="K7" s="385" t="s">
        <v>174</v>
      </c>
      <c r="L7" s="385" t="s">
        <v>175</v>
      </c>
      <c r="M7" s="385" t="s">
        <v>176</v>
      </c>
      <c r="N7" s="385" t="s">
        <v>177</v>
      </c>
      <c r="O7" s="385" t="s">
        <v>178</v>
      </c>
      <c r="P7" s="386" t="s">
        <v>179</v>
      </c>
      <c r="Q7" s="384" t="s">
        <v>346</v>
      </c>
      <c r="R7" s="387" t="s">
        <v>347</v>
      </c>
      <c r="S7" s="385" t="s">
        <v>348</v>
      </c>
      <c r="T7" s="385" t="s">
        <v>349</v>
      </c>
      <c r="U7" s="345" t="s">
        <v>180</v>
      </c>
      <c r="V7" s="344" t="s">
        <v>181</v>
      </c>
      <c r="W7" s="384" t="s">
        <v>350</v>
      </c>
      <c r="X7" s="385" t="s">
        <v>351</v>
      </c>
      <c r="Y7" s="385" t="s">
        <v>352</v>
      </c>
      <c r="Z7" s="385" t="s">
        <v>353</v>
      </c>
      <c r="AA7" s="345" t="s">
        <v>186</v>
      </c>
      <c r="AB7" s="344" t="s">
        <v>187</v>
      </c>
      <c r="AC7" s="384" t="s">
        <v>188</v>
      </c>
      <c r="AD7" s="385" t="s">
        <v>189</v>
      </c>
      <c r="AE7" s="385" t="s">
        <v>190</v>
      </c>
      <c r="AF7" s="385" t="s">
        <v>191</v>
      </c>
      <c r="AG7" s="345" t="s">
        <v>46</v>
      </c>
      <c r="AH7" s="344" t="s">
        <v>47</v>
      </c>
      <c r="AI7" s="384" t="s">
        <v>192</v>
      </c>
      <c r="AJ7" s="385" t="s">
        <v>193</v>
      </c>
      <c r="AK7" s="385" t="s">
        <v>194</v>
      </c>
      <c r="AL7" s="385" t="s">
        <v>195</v>
      </c>
      <c r="AM7" s="343" t="s">
        <v>55</v>
      </c>
      <c r="AN7" s="344" t="s">
        <v>56</v>
      </c>
      <c r="AO7" s="384" t="s">
        <v>196</v>
      </c>
      <c r="AP7" s="386" t="s">
        <v>197</v>
      </c>
      <c r="AQ7" s="384" t="s">
        <v>198</v>
      </c>
      <c r="AR7" s="386" t="s">
        <v>199</v>
      </c>
      <c r="AS7" s="384" t="s">
        <v>200</v>
      </c>
      <c r="AT7" s="385" t="s">
        <v>67</v>
      </c>
      <c r="AU7" s="388" t="s">
        <v>201</v>
      </c>
      <c r="AV7" s="384" t="s">
        <v>71</v>
      </c>
      <c r="AW7" s="386" t="s">
        <v>73</v>
      </c>
      <c r="AX7" s="384" t="s">
        <v>75</v>
      </c>
      <c r="AY7" s="386" t="s">
        <v>202</v>
      </c>
      <c r="AZ7" s="384" t="s">
        <v>203</v>
      </c>
      <c r="BA7" s="385" t="s">
        <v>81</v>
      </c>
      <c r="BB7" s="385" t="s">
        <v>204</v>
      </c>
      <c r="BC7" s="385" t="s">
        <v>205</v>
      </c>
      <c r="BD7" s="386" t="s">
        <v>206</v>
      </c>
      <c r="BE7" s="384" t="s">
        <v>207</v>
      </c>
      <c r="BF7" s="343" t="s">
        <v>89</v>
      </c>
      <c r="BG7" s="385" t="s">
        <v>208</v>
      </c>
      <c r="BH7" s="389" t="s">
        <v>209</v>
      </c>
      <c r="BI7" s="386" t="s">
        <v>354</v>
      </c>
      <c r="BJ7" s="384" t="s">
        <v>210</v>
      </c>
      <c r="BK7" s="385" t="s">
        <v>211</v>
      </c>
      <c r="BL7" s="385" t="s">
        <v>212</v>
      </c>
      <c r="BM7" s="386" t="s">
        <v>213</v>
      </c>
      <c r="BN7" s="344" t="s">
        <v>355</v>
      </c>
      <c r="BO7" s="384" t="s">
        <v>214</v>
      </c>
      <c r="BP7" s="385" t="s">
        <v>215</v>
      </c>
      <c r="BQ7" s="385" t="s">
        <v>216</v>
      </c>
      <c r="BR7" s="385" t="s">
        <v>217</v>
      </c>
      <c r="BS7" s="386" t="s">
        <v>218</v>
      </c>
      <c r="BT7" s="390" t="s">
        <v>113</v>
      </c>
      <c r="BU7" s="385" t="s">
        <v>219</v>
      </c>
      <c r="BV7" s="385" t="s">
        <v>220</v>
      </c>
      <c r="BW7" s="385" t="s">
        <v>221</v>
      </c>
      <c r="BX7" s="386" t="s">
        <v>222</v>
      </c>
      <c r="BY7" s="384" t="s">
        <v>123</v>
      </c>
      <c r="BZ7" s="391" t="s">
        <v>125</v>
      </c>
      <c r="CA7" s="616" t="s">
        <v>223</v>
      </c>
      <c r="CB7" s="616" t="s">
        <v>224</v>
      </c>
      <c r="CC7" s="616" t="s">
        <v>225</v>
      </c>
      <c r="CD7" s="616" t="s">
        <v>226</v>
      </c>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393"/>
      <c r="DG7" s="393"/>
      <c r="DH7" s="393"/>
      <c r="DI7" s="393"/>
      <c r="DJ7" s="393"/>
      <c r="DK7" s="393"/>
      <c r="DL7" s="393"/>
      <c r="DM7" s="393"/>
      <c r="DN7" s="393"/>
      <c r="DO7" s="393"/>
      <c r="DP7" s="393"/>
      <c r="DQ7" s="393"/>
      <c r="DR7" s="393"/>
      <c r="DS7" s="393"/>
      <c r="DT7" s="393"/>
      <c r="DU7" s="393"/>
      <c r="DV7" s="393"/>
      <c r="DW7" s="393"/>
      <c r="DX7" s="393"/>
      <c r="DY7" s="393"/>
      <c r="DZ7" s="393"/>
      <c r="EA7" s="393"/>
      <c r="EB7" s="393"/>
      <c r="EC7" s="393"/>
    </row>
    <row r="8" spans="2:133" s="394" customFormat="1" ht="111" customHeight="1" hidden="1" thickBot="1">
      <c r="B8" s="395"/>
      <c r="C8" s="396"/>
      <c r="D8" s="396"/>
      <c r="E8" s="397"/>
      <c r="F8" s="398"/>
      <c r="G8" s="398"/>
      <c r="H8" s="398" t="s">
        <v>227</v>
      </c>
      <c r="I8" s="399">
        <v>46529</v>
      </c>
      <c r="J8" s="400">
        <v>50050</v>
      </c>
      <c r="K8" s="400"/>
      <c r="L8" s="400"/>
      <c r="M8" s="400">
        <v>50050</v>
      </c>
      <c r="N8" s="400">
        <v>80998</v>
      </c>
      <c r="O8" s="400">
        <v>10</v>
      </c>
      <c r="P8" s="401" t="s">
        <v>228</v>
      </c>
      <c r="Q8" s="580">
        <v>80082</v>
      </c>
      <c r="R8" s="581">
        <v>80082</v>
      </c>
      <c r="S8" s="582"/>
      <c r="T8" s="582">
        <v>80358</v>
      </c>
      <c r="U8" s="583"/>
      <c r="V8" s="584"/>
      <c r="W8" s="580">
        <v>81010</v>
      </c>
      <c r="X8" s="582">
        <v>81010</v>
      </c>
      <c r="Y8" s="582"/>
      <c r="Z8" s="582">
        <v>310</v>
      </c>
      <c r="AA8" s="583"/>
      <c r="AB8" s="584"/>
      <c r="AC8" s="580" t="s">
        <v>229</v>
      </c>
      <c r="AD8" s="582" t="s">
        <v>229</v>
      </c>
      <c r="AE8" s="582"/>
      <c r="AF8" s="582"/>
      <c r="AG8" s="582"/>
      <c r="AH8" s="584"/>
      <c r="AI8" s="580" t="s">
        <v>230</v>
      </c>
      <c r="AJ8" s="582" t="s">
        <v>230</v>
      </c>
      <c r="AK8" s="582"/>
      <c r="AL8" s="582">
        <v>81011</v>
      </c>
      <c r="AM8" s="582"/>
      <c r="AN8" s="584"/>
      <c r="AO8" s="399" t="s">
        <v>231</v>
      </c>
      <c r="AP8" s="401" t="s">
        <v>231</v>
      </c>
      <c r="AQ8" s="399" t="s">
        <v>232</v>
      </c>
      <c r="AR8" s="401" t="s">
        <v>232</v>
      </c>
      <c r="AS8" s="399" t="s">
        <v>233</v>
      </c>
      <c r="AT8" s="400"/>
      <c r="AU8" s="403" t="s">
        <v>233</v>
      </c>
      <c r="AV8" s="399"/>
      <c r="AW8" s="401">
        <v>51040</v>
      </c>
      <c r="AX8" s="399"/>
      <c r="AY8" s="401">
        <v>50060</v>
      </c>
      <c r="AZ8" s="399">
        <v>620</v>
      </c>
      <c r="BA8" s="402" t="s">
        <v>234</v>
      </c>
      <c r="BB8" s="400">
        <v>620</v>
      </c>
      <c r="BC8" s="400"/>
      <c r="BD8" s="401"/>
      <c r="BE8" s="399">
        <v>625</v>
      </c>
      <c r="BF8" s="402"/>
      <c r="BG8" s="400">
        <v>625</v>
      </c>
      <c r="BH8" s="404"/>
      <c r="BI8" s="401"/>
      <c r="BJ8" s="399"/>
      <c r="BK8" s="402"/>
      <c r="BL8" s="400"/>
      <c r="BM8" s="401"/>
      <c r="BN8" s="513"/>
      <c r="BO8" s="399">
        <v>665</v>
      </c>
      <c r="BP8" s="400" t="s">
        <v>235</v>
      </c>
      <c r="BQ8" s="400">
        <v>665</v>
      </c>
      <c r="BR8" s="400"/>
      <c r="BS8" s="401"/>
      <c r="BT8" s="405"/>
      <c r="BU8" s="400"/>
      <c r="BV8" s="400"/>
      <c r="BW8" s="400"/>
      <c r="BX8" s="401"/>
      <c r="BY8" s="405">
        <v>50050</v>
      </c>
      <c r="BZ8" s="406">
        <v>50050</v>
      </c>
      <c r="CA8" s="392"/>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393"/>
      <c r="DG8" s="393"/>
      <c r="DH8" s="393"/>
      <c r="DI8" s="393"/>
      <c r="DJ8" s="393"/>
      <c r="DK8" s="393"/>
      <c r="DL8" s="393"/>
      <c r="DM8" s="393"/>
      <c r="DN8" s="393"/>
      <c r="DO8" s="393"/>
      <c r="DP8" s="393"/>
      <c r="DQ8" s="393"/>
      <c r="DR8" s="393"/>
      <c r="DS8" s="393"/>
      <c r="DT8" s="393"/>
      <c r="DU8" s="393"/>
      <c r="DV8" s="393"/>
      <c r="DW8" s="393"/>
      <c r="DX8" s="393"/>
      <c r="DY8" s="393"/>
      <c r="DZ8" s="393"/>
      <c r="EA8" s="393"/>
      <c r="EB8" s="393"/>
      <c r="EC8" s="393"/>
    </row>
    <row r="9" spans="2:133" s="394" customFormat="1" ht="220.5" customHeight="1" hidden="1" thickBot="1">
      <c r="B9" s="407" t="s">
        <v>165</v>
      </c>
      <c r="C9" s="408" t="s">
        <v>236</v>
      </c>
      <c r="D9" s="408" t="s">
        <v>237</v>
      </c>
      <c r="E9" s="406" t="s">
        <v>238</v>
      </c>
      <c r="F9" s="408" t="s">
        <v>239</v>
      </c>
      <c r="G9" s="408" t="s">
        <v>240</v>
      </c>
      <c r="H9" s="519" t="s">
        <v>241</v>
      </c>
      <c r="I9" s="414" t="s">
        <v>242</v>
      </c>
      <c r="J9" s="416" t="s">
        <v>243</v>
      </c>
      <c r="K9" s="416" t="s">
        <v>244</v>
      </c>
      <c r="L9" s="416" t="s">
        <v>245</v>
      </c>
      <c r="M9" s="416" t="s">
        <v>246</v>
      </c>
      <c r="N9" s="416" t="s">
        <v>247</v>
      </c>
      <c r="O9" s="416" t="s">
        <v>248</v>
      </c>
      <c r="P9" s="417" t="s">
        <v>249</v>
      </c>
      <c r="Q9" s="12" t="s">
        <v>250</v>
      </c>
      <c r="R9" s="15" t="s">
        <v>251</v>
      </c>
      <c r="S9" s="347" t="s">
        <v>252</v>
      </c>
      <c r="T9" s="343" t="s">
        <v>253</v>
      </c>
      <c r="U9" s="343" t="s">
        <v>254</v>
      </c>
      <c r="V9" s="344" t="s">
        <v>255</v>
      </c>
      <c r="W9" s="4" t="s">
        <v>256</v>
      </c>
      <c r="X9" s="343" t="s">
        <v>257</v>
      </c>
      <c r="Y9" s="343" t="s">
        <v>258</v>
      </c>
      <c r="Z9" s="343" t="s">
        <v>259</v>
      </c>
      <c r="AA9" s="343" t="s">
        <v>260</v>
      </c>
      <c r="AB9" s="344" t="s">
        <v>261</v>
      </c>
      <c r="AC9" s="4" t="s">
        <v>262</v>
      </c>
      <c r="AD9" s="343" t="s">
        <v>263</v>
      </c>
      <c r="AE9" s="343" t="s">
        <v>264</v>
      </c>
      <c r="AF9" s="343" t="s">
        <v>265</v>
      </c>
      <c r="AG9" s="343" t="s">
        <v>266</v>
      </c>
      <c r="AH9" s="344" t="s">
        <v>267</v>
      </c>
      <c r="AI9" s="4" t="s">
        <v>268</v>
      </c>
      <c r="AJ9" s="343" t="s">
        <v>269</v>
      </c>
      <c r="AK9" s="343" t="s">
        <v>270</v>
      </c>
      <c r="AL9" s="343" t="s">
        <v>271</v>
      </c>
      <c r="AM9" s="343" t="s">
        <v>272</v>
      </c>
      <c r="AN9" s="344" t="s">
        <v>273</v>
      </c>
      <c r="AO9" s="414" t="s">
        <v>274</v>
      </c>
      <c r="AP9" s="417" t="s">
        <v>275</v>
      </c>
      <c r="AQ9" s="520" t="s">
        <v>276</v>
      </c>
      <c r="AR9" s="521" t="s">
        <v>277</v>
      </c>
      <c r="AS9" s="414" t="s">
        <v>278</v>
      </c>
      <c r="AT9" s="416" t="s">
        <v>279</v>
      </c>
      <c r="AU9" s="522" t="s">
        <v>280</v>
      </c>
      <c r="AV9" s="414" t="s">
        <v>281</v>
      </c>
      <c r="AW9" s="417" t="s">
        <v>282</v>
      </c>
      <c r="AX9" s="414" t="s">
        <v>283</v>
      </c>
      <c r="AY9" s="417" t="s">
        <v>284</v>
      </c>
      <c r="AZ9" s="414" t="s">
        <v>285</v>
      </c>
      <c r="BA9" s="415" t="s">
        <v>286</v>
      </c>
      <c r="BB9" s="416" t="s">
        <v>287</v>
      </c>
      <c r="BC9" s="416" t="s">
        <v>288</v>
      </c>
      <c r="BD9" s="417" t="s">
        <v>289</v>
      </c>
      <c r="BE9" s="414" t="s">
        <v>290</v>
      </c>
      <c r="BF9" s="415"/>
      <c r="BG9" s="416" t="s">
        <v>291</v>
      </c>
      <c r="BH9" s="523" t="s">
        <v>292</v>
      </c>
      <c r="BI9" s="417" t="s">
        <v>293</v>
      </c>
      <c r="BJ9" s="414" t="s">
        <v>294</v>
      </c>
      <c r="BK9" s="415" t="s">
        <v>295</v>
      </c>
      <c r="BL9" s="416" t="s">
        <v>296</v>
      </c>
      <c r="BM9" s="417" t="s">
        <v>297</v>
      </c>
      <c r="BN9" s="515"/>
      <c r="BO9" s="414" t="s">
        <v>298</v>
      </c>
      <c r="BP9" s="416" t="s">
        <v>299</v>
      </c>
      <c r="BQ9" s="416" t="s">
        <v>300</v>
      </c>
      <c r="BR9" s="416" t="s">
        <v>301</v>
      </c>
      <c r="BS9" s="417" t="s">
        <v>302</v>
      </c>
      <c r="BT9" s="524" t="s">
        <v>303</v>
      </c>
      <c r="BU9" s="416" t="s">
        <v>304</v>
      </c>
      <c r="BV9" s="416" t="s">
        <v>305</v>
      </c>
      <c r="BW9" s="416" t="s">
        <v>306</v>
      </c>
      <c r="BX9" s="417" t="s">
        <v>307</v>
      </c>
      <c r="BY9" s="524" t="s">
        <v>308</v>
      </c>
      <c r="BZ9" s="519" t="s">
        <v>309</v>
      </c>
      <c r="CA9" s="392"/>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393"/>
      <c r="DG9" s="393"/>
      <c r="DH9" s="393"/>
      <c r="DI9" s="393"/>
      <c r="DJ9" s="393"/>
      <c r="DK9" s="393"/>
      <c r="DL9" s="393"/>
      <c r="DM9" s="393"/>
      <c r="DN9" s="393"/>
      <c r="DO9" s="393"/>
      <c r="DP9" s="393"/>
      <c r="DQ9" s="393"/>
      <c r="DR9" s="393"/>
      <c r="DS9" s="393"/>
      <c r="DT9" s="393"/>
      <c r="DU9" s="393"/>
      <c r="DV9" s="393"/>
      <c r="DW9" s="393"/>
      <c r="DX9" s="393"/>
      <c r="DY9" s="393"/>
      <c r="DZ9" s="393"/>
      <c r="EA9" s="393"/>
      <c r="EB9" s="393"/>
      <c r="EC9" s="393"/>
    </row>
    <row r="10" spans="2:133" s="424" customFormat="1" ht="21" customHeight="1" thickBot="1">
      <c r="B10" s="395"/>
      <c r="C10" s="531" t="str">
        <f>E5</f>
        <v>TN0067865</v>
      </c>
      <c r="D10" s="533" t="s">
        <v>356</v>
      </c>
      <c r="E10" s="534" t="s">
        <v>357</v>
      </c>
      <c r="F10" s="531">
        <f>H5</f>
        <v>2024</v>
      </c>
      <c r="G10" s="532"/>
      <c r="H10" s="419"/>
      <c r="I10" s="529"/>
      <c r="J10" s="530"/>
      <c r="K10" s="530"/>
      <c r="L10" s="530"/>
      <c r="M10" s="530"/>
      <c r="N10" s="468"/>
      <c r="O10" s="468"/>
      <c r="P10" s="466"/>
      <c r="Q10" s="467"/>
      <c r="R10" s="468"/>
      <c r="S10" s="469"/>
      <c r="T10" s="469"/>
      <c r="U10" s="535"/>
      <c r="V10" s="470"/>
      <c r="W10" s="467"/>
      <c r="X10" s="468"/>
      <c r="Y10" s="469"/>
      <c r="Z10" s="538"/>
      <c r="AA10" s="539"/>
      <c r="AB10" s="471"/>
      <c r="AC10" s="467"/>
      <c r="AD10" s="468"/>
      <c r="AE10" s="469"/>
      <c r="AF10" s="469"/>
      <c r="AG10" s="469"/>
      <c r="AH10" s="470"/>
      <c r="AI10" s="467"/>
      <c r="AJ10" s="468"/>
      <c r="AK10" s="469"/>
      <c r="AL10" s="469"/>
      <c r="AM10" s="469"/>
      <c r="AN10" s="470"/>
      <c r="AO10" s="467"/>
      <c r="AP10" s="466"/>
      <c r="AQ10" s="467"/>
      <c r="AR10" s="466"/>
      <c r="AS10" s="467"/>
      <c r="AT10" s="472"/>
      <c r="AU10" s="473"/>
      <c r="AV10" s="474"/>
      <c r="AW10" s="466"/>
      <c r="AX10" s="474"/>
      <c r="AY10" s="475"/>
      <c r="AZ10" s="467"/>
      <c r="BA10" s="469"/>
      <c r="BB10" s="468"/>
      <c r="BC10" s="469"/>
      <c r="BD10" s="471"/>
      <c r="BE10" s="467"/>
      <c r="BF10" s="468"/>
      <c r="BG10" s="468"/>
      <c r="BH10" s="469"/>
      <c r="BI10" s="476"/>
      <c r="BJ10" s="467"/>
      <c r="BK10" s="469"/>
      <c r="BL10" s="468"/>
      <c r="BM10" s="470"/>
      <c r="BN10" s="476"/>
      <c r="BO10" s="467"/>
      <c r="BP10" s="469"/>
      <c r="BQ10" s="468"/>
      <c r="BR10" s="469"/>
      <c r="BS10" s="471"/>
      <c r="BT10" s="421"/>
      <c r="BU10" s="469"/>
      <c r="BV10" s="469"/>
      <c r="BW10" s="469"/>
      <c r="BX10" s="470"/>
      <c r="BY10" s="477"/>
      <c r="BZ10" s="477"/>
      <c r="CA10" s="477"/>
      <c r="CB10" s="477"/>
      <c r="CC10" s="477"/>
      <c r="CD10" s="477"/>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row>
    <row r="11" spans="2:133" s="394" customFormat="1" ht="21" customHeight="1">
      <c r="B11" s="393"/>
      <c r="C11" s="425"/>
      <c r="D11" s="425"/>
      <c r="E11" s="425"/>
      <c r="F11" s="644" t="s">
        <v>316</v>
      </c>
      <c r="G11" s="645"/>
      <c r="H11" s="646"/>
      <c r="I11" s="525"/>
      <c r="J11" s="526"/>
      <c r="K11" s="526"/>
      <c r="L11" s="527"/>
      <c r="M11" s="527"/>
      <c r="N11" s="528"/>
      <c r="O11" s="528"/>
      <c r="P11" s="426">
        <v>999</v>
      </c>
      <c r="Q11" s="543"/>
      <c r="R11" s="544"/>
      <c r="S11" s="544">
        <v>9999</v>
      </c>
      <c r="T11" s="545"/>
      <c r="U11" s="571"/>
      <c r="V11" s="546"/>
      <c r="W11" s="543"/>
      <c r="X11" s="544">
        <v>65</v>
      </c>
      <c r="Y11" s="544">
        <v>54</v>
      </c>
      <c r="Z11" s="547"/>
      <c r="AA11" s="571"/>
      <c r="AB11" s="546"/>
      <c r="AC11" s="543"/>
      <c r="AD11" s="544"/>
      <c r="AE11" s="544">
        <v>9999</v>
      </c>
      <c r="AF11" s="545"/>
      <c r="AG11" s="545"/>
      <c r="AH11" s="548"/>
      <c r="AI11" s="543"/>
      <c r="AJ11" s="544">
        <v>120</v>
      </c>
      <c r="AK11" s="544">
        <v>100</v>
      </c>
      <c r="AL11" s="545"/>
      <c r="AM11" s="571"/>
      <c r="AN11" s="546"/>
      <c r="AO11" s="543"/>
      <c r="AP11" s="548"/>
      <c r="AQ11" s="549"/>
      <c r="AR11" s="550">
        <v>9</v>
      </c>
      <c r="AS11" s="543"/>
      <c r="AT11" s="551"/>
      <c r="AU11" s="550">
        <v>1</v>
      </c>
      <c r="AV11" s="543"/>
      <c r="AW11" s="550">
        <v>487</v>
      </c>
      <c r="AX11" s="543"/>
      <c r="AY11" s="552">
        <v>2</v>
      </c>
      <c r="AZ11" s="543"/>
      <c r="BA11" s="553"/>
      <c r="BB11" s="554"/>
      <c r="BC11" s="555"/>
      <c r="BD11" s="556"/>
      <c r="BE11" s="543"/>
      <c r="BF11" s="551"/>
      <c r="BG11" s="559"/>
      <c r="BH11" s="557"/>
      <c r="BI11" s="556"/>
      <c r="BJ11" s="543"/>
      <c r="BK11" s="553"/>
      <c r="BL11" s="554">
        <v>9999</v>
      </c>
      <c r="BM11" s="555">
        <v>9999</v>
      </c>
      <c r="BN11" s="574"/>
      <c r="BO11" s="558"/>
      <c r="BP11" s="559"/>
      <c r="BQ11" s="554">
        <v>9999</v>
      </c>
      <c r="BR11" s="555">
        <v>9999</v>
      </c>
      <c r="BS11" s="556"/>
      <c r="BT11" s="560"/>
      <c r="BU11" s="545"/>
      <c r="BV11" s="545"/>
      <c r="BW11" s="545"/>
      <c r="BX11" s="548"/>
      <c r="BY11" s="561"/>
      <c r="BZ11" s="561"/>
      <c r="CA11" s="561"/>
      <c r="CB11" s="622"/>
      <c r="CC11" s="561"/>
      <c r="CD11" s="622"/>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393"/>
      <c r="DG11" s="393"/>
      <c r="DH11" s="393"/>
      <c r="DI11" s="393"/>
      <c r="DJ11" s="393"/>
      <c r="DK11" s="393"/>
      <c r="DL11" s="393"/>
      <c r="DM11" s="393"/>
      <c r="DN11" s="393"/>
      <c r="DO11" s="393"/>
      <c r="DP11" s="393"/>
      <c r="DQ11" s="393"/>
      <c r="DR11" s="393"/>
      <c r="DS11" s="393"/>
      <c r="DT11" s="393"/>
      <c r="DU11" s="393"/>
      <c r="DV11" s="393"/>
      <c r="DW11" s="393"/>
      <c r="DX11" s="393"/>
      <c r="DY11" s="393"/>
      <c r="DZ11" s="393"/>
      <c r="EA11" s="393"/>
      <c r="EB11" s="393"/>
      <c r="EC11" s="393"/>
    </row>
    <row r="12" spans="2:133" s="394" customFormat="1" ht="21" customHeight="1" thickBot="1">
      <c r="B12" s="393"/>
      <c r="C12" s="425"/>
      <c r="D12" s="425"/>
      <c r="E12" s="425"/>
      <c r="F12" s="647" t="s">
        <v>317</v>
      </c>
      <c r="G12" s="648"/>
      <c r="H12" s="649"/>
      <c r="I12" s="427"/>
      <c r="J12" s="428"/>
      <c r="K12" s="428"/>
      <c r="L12" s="429"/>
      <c r="M12" s="429"/>
      <c r="N12" s="430"/>
      <c r="O12" s="431"/>
      <c r="P12" s="432"/>
      <c r="Q12" s="433"/>
      <c r="R12" s="422"/>
      <c r="S12" s="422"/>
      <c r="T12" s="537">
        <v>40</v>
      </c>
      <c r="U12" s="431"/>
      <c r="V12" s="432"/>
      <c r="W12" s="433"/>
      <c r="X12" s="422"/>
      <c r="Y12" s="422"/>
      <c r="Z12" s="537">
        <v>65</v>
      </c>
      <c r="AA12" s="431"/>
      <c r="AB12" s="432"/>
      <c r="AC12" s="433"/>
      <c r="AD12" s="422"/>
      <c r="AE12" s="422"/>
      <c r="AF12" s="537">
        <v>0</v>
      </c>
      <c r="AG12" s="431"/>
      <c r="AH12" s="432"/>
      <c r="AI12" s="433"/>
      <c r="AJ12" s="422"/>
      <c r="AK12" s="422"/>
      <c r="AL12" s="537"/>
      <c r="AM12" s="431"/>
      <c r="AN12" s="432"/>
      <c r="AO12" s="433"/>
      <c r="AP12" s="434">
        <v>1</v>
      </c>
      <c r="AQ12" s="435"/>
      <c r="AR12" s="434">
        <v>6</v>
      </c>
      <c r="AS12" s="433"/>
      <c r="AT12" s="422"/>
      <c r="AU12" s="436"/>
      <c r="AV12" s="433"/>
      <c r="AW12" s="436"/>
      <c r="AX12" s="433"/>
      <c r="AY12" s="437"/>
      <c r="AZ12" s="433"/>
      <c r="BA12" s="438"/>
      <c r="BB12" s="439"/>
      <c r="BC12" s="440"/>
      <c r="BD12" s="441"/>
      <c r="BE12" s="433"/>
      <c r="BF12" s="422"/>
      <c r="BG12" s="444"/>
      <c r="BH12" s="442"/>
      <c r="BI12" s="441"/>
      <c r="BJ12" s="433"/>
      <c r="BK12" s="438"/>
      <c r="BL12" s="439"/>
      <c r="BM12" s="440"/>
      <c r="BN12" s="434"/>
      <c r="BO12" s="443"/>
      <c r="BP12" s="444"/>
      <c r="BQ12" s="439"/>
      <c r="BR12" s="440"/>
      <c r="BS12" s="441"/>
      <c r="BT12" s="445"/>
      <c r="BU12" s="446"/>
      <c r="BV12" s="446"/>
      <c r="BW12" s="446"/>
      <c r="BX12" s="447"/>
      <c r="BY12" s="448"/>
      <c r="BZ12" s="448"/>
      <c r="CA12" s="448"/>
      <c r="CB12" s="448"/>
      <c r="CC12" s="448"/>
      <c r="CD12" s="448"/>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393"/>
      <c r="DG12" s="393"/>
      <c r="DH12" s="393"/>
      <c r="DI12" s="393"/>
      <c r="DJ12" s="393"/>
      <c r="DK12" s="393"/>
      <c r="DL12" s="393"/>
      <c r="DM12" s="393"/>
      <c r="DN12" s="393"/>
      <c r="DO12" s="393"/>
      <c r="DP12" s="393"/>
      <c r="DQ12" s="393"/>
      <c r="DR12" s="393"/>
      <c r="DS12" s="393"/>
      <c r="DT12" s="393"/>
      <c r="DU12" s="393"/>
      <c r="DV12" s="393"/>
      <c r="DW12" s="393"/>
      <c r="DX12" s="393"/>
      <c r="DY12" s="393"/>
      <c r="DZ12" s="393"/>
      <c r="EA12" s="393"/>
      <c r="EB12" s="393"/>
      <c r="EC12" s="393"/>
    </row>
    <row r="13" spans="2:133" s="394" customFormat="1" ht="21" customHeight="1" thickBot="1">
      <c r="B13" s="393"/>
      <c r="C13" s="425"/>
      <c r="D13" s="425"/>
      <c r="E13" s="425"/>
      <c r="F13" s="650" t="s">
        <v>358</v>
      </c>
      <c r="G13" s="651"/>
      <c r="H13" s="652"/>
      <c r="I13" s="449"/>
      <c r="J13" s="450"/>
      <c r="K13" s="450"/>
      <c r="L13" s="450"/>
      <c r="M13" s="450"/>
      <c r="N13" s="451"/>
      <c r="O13" s="451"/>
      <c r="P13" s="452"/>
      <c r="Q13" s="453"/>
      <c r="R13" s="454"/>
      <c r="S13" s="454"/>
      <c r="T13" s="454">
        <v>85</v>
      </c>
      <c r="U13" s="484"/>
      <c r="V13" s="485"/>
      <c r="W13" s="453"/>
      <c r="X13" s="454">
        <v>45</v>
      </c>
      <c r="Y13" s="454">
        <v>38</v>
      </c>
      <c r="Z13" s="454"/>
      <c r="AA13" s="484">
        <v>50</v>
      </c>
      <c r="AB13" s="485">
        <v>42</v>
      </c>
      <c r="AC13" s="453"/>
      <c r="AD13" s="454"/>
      <c r="AE13" s="454"/>
      <c r="AF13" s="454">
        <v>100</v>
      </c>
      <c r="AG13" s="454"/>
      <c r="AH13" s="455"/>
      <c r="AI13" s="453"/>
      <c r="AJ13" s="454">
        <v>100</v>
      </c>
      <c r="AK13" s="454">
        <v>83</v>
      </c>
      <c r="AL13" s="454"/>
      <c r="AM13" s="454">
        <v>110</v>
      </c>
      <c r="AN13" s="455">
        <v>92</v>
      </c>
      <c r="AO13" s="453"/>
      <c r="AP13" s="455"/>
      <c r="AQ13" s="453"/>
      <c r="AR13" s="452"/>
      <c r="AS13" s="453"/>
      <c r="AT13" s="451"/>
      <c r="AU13" s="452"/>
      <c r="AV13" s="453"/>
      <c r="AW13" s="455">
        <v>126</v>
      </c>
      <c r="AX13" s="453"/>
      <c r="AY13" s="552"/>
      <c r="AZ13" s="453"/>
      <c r="BA13" s="456"/>
      <c r="BB13" s="457"/>
      <c r="BC13" s="458"/>
      <c r="BD13" s="459"/>
      <c r="BE13" s="453"/>
      <c r="BF13" s="451"/>
      <c r="BG13" s="462"/>
      <c r="BH13" s="460"/>
      <c r="BI13" s="459"/>
      <c r="BJ13" s="453"/>
      <c r="BK13" s="456"/>
      <c r="BL13" s="457">
        <v>9999</v>
      </c>
      <c r="BM13" s="458">
        <v>9999</v>
      </c>
      <c r="BN13" s="455"/>
      <c r="BO13" s="461"/>
      <c r="BP13" s="462"/>
      <c r="BQ13" s="457">
        <v>9999</v>
      </c>
      <c r="BR13" s="458">
        <v>9999</v>
      </c>
      <c r="BS13" s="459"/>
      <c r="BT13" s="463"/>
      <c r="BU13" s="450"/>
      <c r="BV13" s="450"/>
      <c r="BW13" s="450"/>
      <c r="BX13" s="464"/>
      <c r="BY13" s="465"/>
      <c r="BZ13" s="465"/>
      <c r="CA13" s="465"/>
      <c r="CB13" s="623"/>
      <c r="CC13" s="465"/>
      <c r="CD13" s="62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393"/>
      <c r="DG13" s="393"/>
      <c r="DH13" s="393"/>
      <c r="DI13" s="393"/>
      <c r="DJ13" s="393"/>
      <c r="DK13" s="393"/>
      <c r="DL13" s="393"/>
      <c r="DM13" s="393"/>
      <c r="DN13" s="393"/>
      <c r="DO13" s="393"/>
      <c r="DP13" s="393"/>
      <c r="DQ13" s="393"/>
      <c r="DR13" s="393"/>
      <c r="DS13" s="393"/>
      <c r="DT13" s="393"/>
      <c r="DU13" s="393"/>
      <c r="DV13" s="393"/>
      <c r="DW13" s="393"/>
      <c r="DX13" s="393"/>
      <c r="DY13" s="393"/>
      <c r="DZ13" s="393"/>
      <c r="EA13" s="393"/>
      <c r="EB13" s="393"/>
      <c r="EC13" s="393"/>
    </row>
    <row r="14" spans="3:78" s="349" customFormat="1" ht="15.75">
      <c r="C14" s="370"/>
      <c r="D14" s="370"/>
      <c r="E14" s="370"/>
      <c r="F14" s="358"/>
      <c r="G14" s="358"/>
      <c r="H14" s="358"/>
      <c r="I14" s="377"/>
      <c r="J14" s="378"/>
      <c r="K14" s="378"/>
      <c r="L14" s="378"/>
      <c r="M14" s="378"/>
      <c r="N14" s="379"/>
      <c r="O14" s="379"/>
      <c r="P14" s="379"/>
      <c r="Q14" s="379"/>
      <c r="R14" s="653" t="s">
        <v>359</v>
      </c>
      <c r="S14" s="662"/>
      <c r="T14" s="662"/>
      <c r="U14" s="663"/>
      <c r="V14" s="664"/>
      <c r="W14" s="379"/>
      <c r="X14" s="653" t="s">
        <v>359</v>
      </c>
      <c r="Y14" s="662"/>
      <c r="Z14" s="662"/>
      <c r="AA14" s="663"/>
      <c r="AB14" s="664"/>
      <c r="AC14" s="379"/>
      <c r="AD14" s="653" t="s">
        <v>359</v>
      </c>
      <c r="AE14" s="662"/>
      <c r="AF14" s="662"/>
      <c r="AG14" s="663"/>
      <c r="AH14" s="664"/>
      <c r="AI14" s="379"/>
      <c r="AJ14" s="653" t="s">
        <v>359</v>
      </c>
      <c r="AK14" s="662"/>
      <c r="AL14" s="662"/>
      <c r="AM14" s="663"/>
      <c r="AN14" s="664"/>
      <c r="AO14" s="379"/>
      <c r="AP14" s="379"/>
      <c r="AQ14" s="379"/>
      <c r="AR14" s="379"/>
      <c r="AS14" s="379"/>
      <c r="AT14" s="379"/>
      <c r="AU14" s="379"/>
      <c r="AV14" s="379"/>
      <c r="AW14" s="379"/>
      <c r="AX14" s="379"/>
      <c r="AY14" s="377"/>
      <c r="AZ14" s="379"/>
      <c r="BA14" s="379"/>
      <c r="BB14" s="653" t="s">
        <v>359</v>
      </c>
      <c r="BC14" s="654"/>
      <c r="BD14" s="488"/>
      <c r="BE14" s="489"/>
      <c r="BF14" s="489"/>
      <c r="BG14" s="489"/>
      <c r="BH14" s="490" t="s">
        <v>359</v>
      </c>
      <c r="BI14" s="491"/>
      <c r="BJ14" s="489"/>
      <c r="BK14" s="489"/>
      <c r="BL14" s="653" t="s">
        <v>359</v>
      </c>
      <c r="BM14" s="654"/>
      <c r="BN14" s="620"/>
      <c r="BO14" s="489"/>
      <c r="BP14" s="489"/>
      <c r="BQ14" s="653" t="s">
        <v>359</v>
      </c>
      <c r="BR14" s="654"/>
      <c r="BS14" s="488"/>
      <c r="BT14" s="488"/>
      <c r="BU14" s="492"/>
      <c r="BV14" s="492"/>
      <c r="BW14" s="492"/>
      <c r="BX14" s="492"/>
      <c r="BY14" s="492"/>
      <c r="BZ14" s="492"/>
    </row>
    <row r="15" spans="3:78" s="349" customFormat="1" ht="15.75">
      <c r="C15" s="370"/>
      <c r="D15" s="370"/>
      <c r="E15" s="370"/>
      <c r="F15" s="358"/>
      <c r="G15" s="358"/>
      <c r="H15" s="358"/>
      <c r="I15" s="371"/>
      <c r="J15" s="372"/>
      <c r="K15" s="372"/>
      <c r="L15" s="372"/>
      <c r="M15" s="372"/>
      <c r="N15" s="373"/>
      <c r="O15" s="373"/>
      <c r="P15" s="373"/>
      <c r="Q15" s="373"/>
      <c r="R15" s="655" t="s">
        <v>360</v>
      </c>
      <c r="S15" s="656"/>
      <c r="T15" s="656"/>
      <c r="U15" s="657"/>
      <c r="V15" s="658"/>
      <c r="W15" s="373"/>
      <c r="X15" s="655" t="s">
        <v>360</v>
      </c>
      <c r="Y15" s="656"/>
      <c r="Z15" s="656"/>
      <c r="AA15" s="657"/>
      <c r="AB15" s="658"/>
      <c r="AC15" s="373"/>
      <c r="AD15" s="655" t="s">
        <v>360</v>
      </c>
      <c r="AE15" s="656"/>
      <c r="AF15" s="656"/>
      <c r="AG15" s="657"/>
      <c r="AH15" s="658"/>
      <c r="AI15" s="373"/>
      <c r="AJ15" s="655" t="s">
        <v>360</v>
      </c>
      <c r="AK15" s="656"/>
      <c r="AL15" s="656"/>
      <c r="AM15" s="657"/>
      <c r="AN15" s="658"/>
      <c r="AO15" s="373"/>
      <c r="AP15" s="373"/>
      <c r="AQ15" s="373"/>
      <c r="AR15" s="373"/>
      <c r="AS15" s="373"/>
      <c r="AT15" s="373"/>
      <c r="AU15" s="373"/>
      <c r="AV15" s="373"/>
      <c r="AW15" s="373"/>
      <c r="AX15" s="373"/>
      <c r="AY15" s="371"/>
      <c r="AZ15" s="373"/>
      <c r="BA15" s="373"/>
      <c r="BB15" s="659" t="s">
        <v>360</v>
      </c>
      <c r="BC15" s="660"/>
      <c r="BD15" s="493"/>
      <c r="BE15" s="494"/>
      <c r="BF15" s="494"/>
      <c r="BG15" s="494"/>
      <c r="BH15" s="495" t="s">
        <v>360</v>
      </c>
      <c r="BI15" s="496"/>
      <c r="BJ15" s="494"/>
      <c r="BK15" s="494"/>
      <c r="BL15" s="655" t="s">
        <v>360</v>
      </c>
      <c r="BM15" s="661"/>
      <c r="BN15" s="617"/>
      <c r="BO15" s="494"/>
      <c r="BP15" s="494"/>
      <c r="BQ15" s="655" t="s">
        <v>360</v>
      </c>
      <c r="BR15" s="661"/>
      <c r="BS15" s="493"/>
      <c r="BT15" s="493"/>
      <c r="BU15" s="497"/>
      <c r="BV15" s="497"/>
      <c r="BW15" s="497"/>
      <c r="BX15" s="497"/>
      <c r="BY15" s="497"/>
      <c r="BZ15" s="497"/>
    </row>
    <row r="16" spans="3:78" s="349" customFormat="1" ht="32.25" customHeight="1">
      <c r="C16" s="665" t="s">
        <v>361</v>
      </c>
      <c r="D16" s="665"/>
      <c r="E16" s="665"/>
      <c r="F16" s="665"/>
      <c r="G16" s="665"/>
      <c r="H16" s="665"/>
      <c r="I16" s="371"/>
      <c r="J16" s="372"/>
      <c r="K16" s="372"/>
      <c r="L16" s="372"/>
      <c r="M16" s="372"/>
      <c r="N16" s="373"/>
      <c r="O16" s="373"/>
      <c r="P16" s="373"/>
      <c r="Q16" s="373"/>
      <c r="R16" s="655" t="s">
        <v>362</v>
      </c>
      <c r="S16" s="656"/>
      <c r="T16" s="656"/>
      <c r="U16" s="657"/>
      <c r="V16" s="658"/>
      <c r="W16" s="373"/>
      <c r="X16" s="655" t="s">
        <v>362</v>
      </c>
      <c r="Y16" s="656"/>
      <c r="Z16" s="656"/>
      <c r="AA16" s="657"/>
      <c r="AB16" s="658"/>
      <c r="AC16" s="373"/>
      <c r="AD16" s="655" t="s">
        <v>362</v>
      </c>
      <c r="AE16" s="656"/>
      <c r="AF16" s="656"/>
      <c r="AG16" s="657"/>
      <c r="AH16" s="658"/>
      <c r="AI16" s="373"/>
      <c r="AJ16" s="655" t="s">
        <v>362</v>
      </c>
      <c r="AK16" s="656"/>
      <c r="AL16" s="656"/>
      <c r="AM16" s="657"/>
      <c r="AN16" s="658"/>
      <c r="AO16" s="373"/>
      <c r="AP16" s="373"/>
      <c r="AQ16" s="373"/>
      <c r="AR16" s="373"/>
      <c r="AS16" s="373"/>
      <c r="AT16" s="373"/>
      <c r="AU16" s="373"/>
      <c r="AV16" s="373"/>
      <c r="AW16" s="373"/>
      <c r="AX16" s="373"/>
      <c r="AY16" s="371"/>
      <c r="AZ16" s="373"/>
      <c r="BA16" s="373"/>
      <c r="BB16" s="618" t="s">
        <v>362</v>
      </c>
      <c r="BC16" s="619"/>
      <c r="BD16" s="493"/>
      <c r="BE16" s="494"/>
      <c r="BF16" s="494"/>
      <c r="BG16" s="494"/>
      <c r="BH16" s="495" t="s">
        <v>362</v>
      </c>
      <c r="BI16" s="496"/>
      <c r="BJ16" s="494"/>
      <c r="BK16" s="494"/>
      <c r="BL16" s="618" t="s">
        <v>362</v>
      </c>
      <c r="BM16" s="619"/>
      <c r="BN16" s="508"/>
      <c r="BO16" s="494"/>
      <c r="BP16" s="494"/>
      <c r="BQ16" s="618" t="s">
        <v>362</v>
      </c>
      <c r="BR16" s="619"/>
      <c r="BS16" s="493"/>
      <c r="BT16" s="493"/>
      <c r="BU16" s="497"/>
      <c r="BV16" s="497"/>
      <c r="BW16" s="497"/>
      <c r="BX16" s="497"/>
      <c r="BY16" s="497"/>
      <c r="BZ16" s="497"/>
    </row>
    <row r="17" spans="3:78" s="349" customFormat="1" ht="39" customHeight="1" thickBot="1">
      <c r="C17" s="665"/>
      <c r="D17" s="665"/>
      <c r="E17" s="665"/>
      <c r="F17" s="665"/>
      <c r="G17" s="665"/>
      <c r="H17" s="665"/>
      <c r="I17" s="371"/>
      <c r="J17" s="372"/>
      <c r="K17" s="372"/>
      <c r="L17" s="372"/>
      <c r="M17" s="372"/>
      <c r="N17" s="373"/>
      <c r="O17" s="373"/>
      <c r="P17" s="373"/>
      <c r="Q17" s="373"/>
      <c r="R17" s="666" t="s">
        <v>363</v>
      </c>
      <c r="S17" s="667"/>
      <c r="T17" s="667"/>
      <c r="U17" s="668"/>
      <c r="V17" s="669"/>
      <c r="W17" s="373"/>
      <c r="X17" s="666" t="s">
        <v>363</v>
      </c>
      <c r="Y17" s="667"/>
      <c r="Z17" s="667"/>
      <c r="AA17" s="668"/>
      <c r="AB17" s="669"/>
      <c r="AC17" s="373"/>
      <c r="AD17" s="666" t="s">
        <v>363</v>
      </c>
      <c r="AE17" s="667"/>
      <c r="AF17" s="667"/>
      <c r="AG17" s="668"/>
      <c r="AH17" s="669"/>
      <c r="AI17" s="373"/>
      <c r="AJ17" s="666" t="s">
        <v>363</v>
      </c>
      <c r="AK17" s="667"/>
      <c r="AL17" s="667"/>
      <c r="AM17" s="668"/>
      <c r="AN17" s="669"/>
      <c r="AO17" s="373"/>
      <c r="AP17" s="373"/>
      <c r="AQ17" s="373"/>
      <c r="AR17" s="373"/>
      <c r="AS17" s="373"/>
      <c r="AT17" s="373"/>
      <c r="AU17" s="373"/>
      <c r="AV17" s="373"/>
      <c r="AW17" s="373"/>
      <c r="AX17" s="373"/>
      <c r="AY17" s="371"/>
      <c r="AZ17" s="373"/>
      <c r="BA17" s="373"/>
      <c r="BB17" s="666" t="s">
        <v>363</v>
      </c>
      <c r="BC17" s="670"/>
      <c r="BD17" s="493"/>
      <c r="BE17" s="494"/>
      <c r="BF17" s="494"/>
      <c r="BG17" s="494"/>
      <c r="BH17" s="498" t="s">
        <v>364</v>
      </c>
      <c r="BI17" s="496"/>
      <c r="BJ17" s="494"/>
      <c r="BK17" s="494"/>
      <c r="BL17" s="666" t="s">
        <v>363</v>
      </c>
      <c r="BM17" s="670"/>
      <c r="BN17" s="617"/>
      <c r="BO17" s="494"/>
      <c r="BP17" s="494"/>
      <c r="BQ17" s="666" t="s">
        <v>363</v>
      </c>
      <c r="BR17" s="670"/>
      <c r="BS17" s="493"/>
      <c r="BT17" s="493"/>
      <c r="BU17" s="497"/>
      <c r="BV17" s="497"/>
      <c r="BW17" s="497"/>
      <c r="BX17" s="497"/>
      <c r="BY17" s="497"/>
      <c r="BZ17" s="497"/>
    </row>
    <row r="18" spans="3:78" s="349" customFormat="1" ht="33" thickBot="1" thickTop="1">
      <c r="C18" s="578" t="s">
        <v>365</v>
      </c>
      <c r="D18" s="370"/>
      <c r="E18" s="370"/>
      <c r="F18" s="358"/>
      <c r="G18" s="358"/>
      <c r="H18" s="358"/>
      <c r="I18" s="371"/>
      <c r="J18" s="372"/>
      <c r="K18" s="372"/>
      <c r="L18" s="372"/>
      <c r="M18" s="372"/>
      <c r="N18" s="373"/>
      <c r="O18" s="373"/>
      <c r="P18" s="373"/>
      <c r="Q18" s="373"/>
      <c r="R18" s="373"/>
      <c r="S18" s="373"/>
      <c r="T18" s="374"/>
      <c r="U18" s="374"/>
      <c r="V18" s="374"/>
      <c r="W18" s="373"/>
      <c r="X18" s="373"/>
      <c r="Y18" s="373"/>
      <c r="Z18" s="375"/>
      <c r="AA18" s="375"/>
      <c r="AB18" s="375"/>
      <c r="AC18" s="373"/>
      <c r="AD18" s="373"/>
      <c r="AE18" s="373"/>
      <c r="AF18" s="374"/>
      <c r="AG18" s="374"/>
      <c r="AH18" s="374"/>
      <c r="AI18" s="373"/>
      <c r="AJ18" s="373"/>
      <c r="AK18" s="373"/>
      <c r="AL18" s="374"/>
      <c r="AM18" s="374"/>
      <c r="AN18" s="374"/>
      <c r="AO18" s="373"/>
      <c r="AP18" s="373"/>
      <c r="AQ18" s="373"/>
      <c r="AR18" s="373"/>
      <c r="AS18" s="373"/>
      <c r="AT18" s="373"/>
      <c r="AU18" s="373"/>
      <c r="AV18" s="373"/>
      <c r="AW18" s="373"/>
      <c r="AX18" s="373"/>
      <c r="AY18" s="371"/>
      <c r="AZ18" s="373"/>
      <c r="BA18" s="373"/>
      <c r="BB18" s="656"/>
      <c r="BC18" s="656"/>
      <c r="BD18" s="493"/>
      <c r="BE18" s="494"/>
      <c r="BF18" s="494"/>
      <c r="BG18" s="494"/>
      <c r="BH18" s="617"/>
      <c r="BI18" s="508"/>
      <c r="BJ18" s="494"/>
      <c r="BK18" s="575" t="s">
        <v>366</v>
      </c>
      <c r="BL18" s="576">
        <v>9999</v>
      </c>
      <c r="BM18" s="508"/>
      <c r="BN18" s="617"/>
      <c r="BO18" s="494"/>
      <c r="BP18" s="575" t="s">
        <v>367</v>
      </c>
      <c r="BQ18" s="576">
        <v>9999</v>
      </c>
      <c r="BR18" s="508"/>
      <c r="BS18" s="493"/>
      <c r="BT18" s="493"/>
      <c r="BU18" s="497"/>
      <c r="BV18" s="497"/>
      <c r="BW18" s="497"/>
      <c r="BX18" s="497"/>
      <c r="BY18" s="497"/>
      <c r="BZ18" s="497"/>
    </row>
    <row r="19" spans="2:133" s="394" customFormat="1" ht="235.2" thickBot="1">
      <c r="B19" s="380" t="s">
        <v>165</v>
      </c>
      <c r="C19" s="381" t="s">
        <v>166</v>
      </c>
      <c r="D19" s="381" t="s">
        <v>167</v>
      </c>
      <c r="E19" s="382" t="s">
        <v>168</v>
      </c>
      <c r="F19" s="383" t="s">
        <v>169</v>
      </c>
      <c r="G19" s="383" t="s">
        <v>170</v>
      </c>
      <c r="H19" s="383" t="s">
        <v>171</v>
      </c>
      <c r="I19" s="384" t="s">
        <v>172</v>
      </c>
      <c r="J19" s="385" t="s">
        <v>173</v>
      </c>
      <c r="K19" s="385" t="s">
        <v>174</v>
      </c>
      <c r="L19" s="385" t="s">
        <v>175</v>
      </c>
      <c r="M19" s="385" t="s">
        <v>176</v>
      </c>
      <c r="N19" s="385" t="s">
        <v>177</v>
      </c>
      <c r="O19" s="385" t="s">
        <v>178</v>
      </c>
      <c r="P19" s="386" t="s">
        <v>179</v>
      </c>
      <c r="Q19" s="384" t="s">
        <v>346</v>
      </c>
      <c r="R19" s="385" t="s">
        <v>347</v>
      </c>
      <c r="S19" s="385" t="s">
        <v>348</v>
      </c>
      <c r="T19" s="385" t="s">
        <v>349</v>
      </c>
      <c r="U19" s="345" t="s">
        <v>180</v>
      </c>
      <c r="V19" s="344" t="s">
        <v>181</v>
      </c>
      <c r="W19" s="384" t="s">
        <v>350</v>
      </c>
      <c r="X19" s="385" t="s">
        <v>351</v>
      </c>
      <c r="Y19" s="385" t="s">
        <v>352</v>
      </c>
      <c r="Z19" s="385" t="s">
        <v>353</v>
      </c>
      <c r="AA19" s="345" t="s">
        <v>186</v>
      </c>
      <c r="AB19" s="344" t="s">
        <v>187</v>
      </c>
      <c r="AC19" s="384" t="s">
        <v>188</v>
      </c>
      <c r="AD19" s="385" t="s">
        <v>189</v>
      </c>
      <c r="AE19" s="385" t="s">
        <v>190</v>
      </c>
      <c r="AF19" s="385" t="s">
        <v>191</v>
      </c>
      <c r="AG19" s="345" t="s">
        <v>46</v>
      </c>
      <c r="AH19" s="344" t="s">
        <v>47</v>
      </c>
      <c r="AI19" s="384" t="s">
        <v>192</v>
      </c>
      <c r="AJ19" s="385" t="s">
        <v>193</v>
      </c>
      <c r="AK19" s="385" t="s">
        <v>194</v>
      </c>
      <c r="AL19" s="385" t="s">
        <v>195</v>
      </c>
      <c r="AM19" s="343" t="s">
        <v>55</v>
      </c>
      <c r="AN19" s="344" t="s">
        <v>56</v>
      </c>
      <c r="AO19" s="384" t="s">
        <v>196</v>
      </c>
      <c r="AP19" s="386" t="s">
        <v>197</v>
      </c>
      <c r="AQ19" s="384" t="s">
        <v>198</v>
      </c>
      <c r="AR19" s="386" t="s">
        <v>199</v>
      </c>
      <c r="AS19" s="384" t="s">
        <v>200</v>
      </c>
      <c r="AT19" s="385" t="s">
        <v>67</v>
      </c>
      <c r="AU19" s="388" t="s">
        <v>201</v>
      </c>
      <c r="AV19" s="384" t="s">
        <v>71</v>
      </c>
      <c r="AW19" s="386" t="s">
        <v>73</v>
      </c>
      <c r="AX19" s="384" t="s">
        <v>75</v>
      </c>
      <c r="AY19" s="386" t="s">
        <v>202</v>
      </c>
      <c r="AZ19" s="384" t="s">
        <v>203</v>
      </c>
      <c r="BA19" s="385" t="s">
        <v>81</v>
      </c>
      <c r="BB19" s="385" t="s">
        <v>204</v>
      </c>
      <c r="BC19" s="385" t="s">
        <v>205</v>
      </c>
      <c r="BD19" s="386" t="s">
        <v>206</v>
      </c>
      <c r="BE19" s="384" t="s">
        <v>207</v>
      </c>
      <c r="BF19" s="343" t="s">
        <v>89</v>
      </c>
      <c r="BG19" s="385" t="s">
        <v>208</v>
      </c>
      <c r="BH19" s="389" t="s">
        <v>209</v>
      </c>
      <c r="BI19" s="386" t="s">
        <v>354</v>
      </c>
      <c r="BJ19" s="384" t="s">
        <v>210</v>
      </c>
      <c r="BK19" s="385" t="s">
        <v>211</v>
      </c>
      <c r="BL19" s="385" t="s">
        <v>212</v>
      </c>
      <c r="BM19" s="386" t="s">
        <v>213</v>
      </c>
      <c r="BN19" s="344" t="s">
        <v>355</v>
      </c>
      <c r="BO19" s="384" t="s">
        <v>214</v>
      </c>
      <c r="BP19" s="385" t="s">
        <v>215</v>
      </c>
      <c r="BQ19" s="385" t="s">
        <v>216</v>
      </c>
      <c r="BR19" s="385" t="s">
        <v>217</v>
      </c>
      <c r="BS19" s="386" t="s">
        <v>218</v>
      </c>
      <c r="BT19" s="390" t="s">
        <v>113</v>
      </c>
      <c r="BU19" s="385" t="s">
        <v>219</v>
      </c>
      <c r="BV19" s="385" t="s">
        <v>220</v>
      </c>
      <c r="BW19" s="385" t="s">
        <v>221</v>
      </c>
      <c r="BX19" s="386" t="s">
        <v>222</v>
      </c>
      <c r="BY19" s="384" t="s">
        <v>123</v>
      </c>
      <c r="BZ19" s="391" t="s">
        <v>125</v>
      </c>
      <c r="CA19" s="616" t="s">
        <v>223</v>
      </c>
      <c r="CB19" s="616" t="s">
        <v>224</v>
      </c>
      <c r="CC19" s="616" t="s">
        <v>225</v>
      </c>
      <c r="CD19" s="616" t="s">
        <v>226</v>
      </c>
      <c r="CE19" s="393"/>
      <c r="CF19" s="393"/>
      <c r="CG19" s="393"/>
      <c r="CH19" s="393"/>
      <c r="CI19" s="393"/>
      <c r="CJ19" s="393"/>
      <c r="CK19" s="393"/>
      <c r="CL19" s="393"/>
      <c r="CM19" s="393"/>
      <c r="CN19" s="393"/>
      <c r="CO19" s="393"/>
      <c r="CP19" s="393"/>
      <c r="CQ19" s="393"/>
      <c r="CR19" s="393"/>
      <c r="CS19" s="393"/>
      <c r="CT19" s="393"/>
      <c r="CU19" s="393"/>
      <c r="CV19" s="393"/>
      <c r="CW19" s="393"/>
      <c r="CX19" s="393"/>
      <c r="CY19" s="393"/>
      <c r="CZ19" s="393"/>
      <c r="DA19" s="393"/>
      <c r="DB19" s="393"/>
      <c r="DC19" s="393"/>
      <c r="DD19" s="393"/>
      <c r="DE19" s="393"/>
      <c r="DF19" s="393"/>
      <c r="DG19" s="393"/>
      <c r="DH19" s="393"/>
      <c r="DI19" s="393"/>
      <c r="DJ19" s="393"/>
      <c r="DK19" s="393"/>
      <c r="DL19" s="393"/>
      <c r="DM19" s="393"/>
      <c r="DN19" s="393"/>
      <c r="DO19" s="393"/>
      <c r="DP19" s="393"/>
      <c r="DQ19" s="393"/>
      <c r="DR19" s="393"/>
      <c r="DS19" s="393"/>
      <c r="DT19" s="393"/>
      <c r="DU19" s="393"/>
      <c r="DV19" s="393"/>
      <c r="DW19" s="393"/>
      <c r="DX19" s="393"/>
      <c r="DY19" s="393"/>
      <c r="DZ19" s="393"/>
      <c r="EA19" s="393"/>
      <c r="EB19" s="393"/>
      <c r="EC19" s="393"/>
    </row>
    <row r="20" spans="2:133" s="394" customFormat="1" ht="111" customHeight="1" hidden="1" thickBot="1">
      <c r="B20" s="395"/>
      <c r="C20" s="396"/>
      <c r="D20" s="396"/>
      <c r="E20" s="397"/>
      <c r="F20" s="398"/>
      <c r="G20" s="398"/>
      <c r="H20" s="398" t="s">
        <v>227</v>
      </c>
      <c r="I20" s="399">
        <v>46529</v>
      </c>
      <c r="J20" s="400">
        <v>50050</v>
      </c>
      <c r="K20" s="400"/>
      <c r="L20" s="400"/>
      <c r="M20" s="400">
        <v>50050</v>
      </c>
      <c r="N20" s="400">
        <v>80998</v>
      </c>
      <c r="O20" s="400">
        <v>10</v>
      </c>
      <c r="P20" s="401" t="s">
        <v>228</v>
      </c>
      <c r="Q20" s="580">
        <v>80082</v>
      </c>
      <c r="R20" s="581">
        <v>80082</v>
      </c>
      <c r="S20" s="582"/>
      <c r="T20" s="582">
        <v>80358</v>
      </c>
      <c r="U20" s="583"/>
      <c r="V20" s="584"/>
      <c r="W20" s="580">
        <v>81010</v>
      </c>
      <c r="X20" s="582">
        <v>81010</v>
      </c>
      <c r="Y20" s="582"/>
      <c r="Z20" s="582">
        <v>310</v>
      </c>
      <c r="AA20" s="583"/>
      <c r="AB20" s="584"/>
      <c r="AC20" s="580" t="s">
        <v>229</v>
      </c>
      <c r="AD20" s="582" t="s">
        <v>229</v>
      </c>
      <c r="AE20" s="582"/>
      <c r="AF20" s="582"/>
      <c r="AG20" s="582"/>
      <c r="AH20" s="584"/>
      <c r="AI20" s="580" t="s">
        <v>230</v>
      </c>
      <c r="AJ20" s="582" t="s">
        <v>230</v>
      </c>
      <c r="AK20" s="582"/>
      <c r="AL20" s="582">
        <v>81011</v>
      </c>
      <c r="AM20" s="582"/>
      <c r="AN20" s="584"/>
      <c r="AO20" s="399" t="s">
        <v>231</v>
      </c>
      <c r="AP20" s="401" t="s">
        <v>231</v>
      </c>
      <c r="AQ20" s="399" t="s">
        <v>232</v>
      </c>
      <c r="AR20" s="401" t="s">
        <v>232</v>
      </c>
      <c r="AS20" s="399" t="s">
        <v>233</v>
      </c>
      <c r="AT20" s="400"/>
      <c r="AU20" s="403" t="s">
        <v>233</v>
      </c>
      <c r="AV20" s="399"/>
      <c r="AW20" s="401">
        <v>51040</v>
      </c>
      <c r="AX20" s="399"/>
      <c r="AY20" s="401">
        <v>50060</v>
      </c>
      <c r="AZ20" s="399">
        <v>620</v>
      </c>
      <c r="BA20" s="402" t="s">
        <v>234</v>
      </c>
      <c r="BB20" s="400">
        <v>620</v>
      </c>
      <c r="BC20" s="400"/>
      <c r="BD20" s="401"/>
      <c r="BE20" s="399">
        <v>625</v>
      </c>
      <c r="BF20" s="402"/>
      <c r="BG20" s="400">
        <v>625</v>
      </c>
      <c r="BH20" s="404"/>
      <c r="BI20" s="401"/>
      <c r="BJ20" s="399"/>
      <c r="BK20" s="402"/>
      <c r="BL20" s="400"/>
      <c r="BM20" s="401"/>
      <c r="BN20" s="513"/>
      <c r="BO20" s="399">
        <v>665</v>
      </c>
      <c r="BP20" s="400" t="s">
        <v>235</v>
      </c>
      <c r="BQ20" s="400">
        <v>665</v>
      </c>
      <c r="BR20" s="400"/>
      <c r="BS20" s="401"/>
      <c r="BT20" s="405"/>
      <c r="BU20" s="400"/>
      <c r="BV20" s="400"/>
      <c r="BW20" s="400"/>
      <c r="BX20" s="401"/>
      <c r="BY20" s="405">
        <v>50050</v>
      </c>
      <c r="BZ20" s="406">
        <v>50050</v>
      </c>
      <c r="CA20" s="392"/>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c r="DA20" s="393"/>
      <c r="DB20" s="393"/>
      <c r="DC20" s="393"/>
      <c r="DD20" s="393"/>
      <c r="DE20" s="393"/>
      <c r="DF20" s="393"/>
      <c r="DG20" s="393"/>
      <c r="DH20" s="393"/>
      <c r="DI20" s="393"/>
      <c r="DJ20" s="393"/>
      <c r="DK20" s="393"/>
      <c r="DL20" s="393"/>
      <c r="DM20" s="393"/>
      <c r="DN20" s="393"/>
      <c r="DO20" s="393"/>
      <c r="DP20" s="393"/>
      <c r="DQ20" s="393"/>
      <c r="DR20" s="393"/>
      <c r="DS20" s="393"/>
      <c r="DT20" s="393"/>
      <c r="DU20" s="393"/>
      <c r="DV20" s="393"/>
      <c r="DW20" s="393"/>
      <c r="DX20" s="393"/>
      <c r="DY20" s="393"/>
      <c r="DZ20" s="393"/>
      <c r="EA20" s="393"/>
      <c r="EB20" s="393"/>
      <c r="EC20" s="393"/>
    </row>
    <row r="21" spans="2:133" s="394" customFormat="1" ht="220.5" customHeight="1" hidden="1" thickBot="1">
      <c r="B21" s="407" t="s">
        <v>165</v>
      </c>
      <c r="C21" s="408" t="s">
        <v>236</v>
      </c>
      <c r="D21" s="408" t="s">
        <v>237</v>
      </c>
      <c r="E21" s="406" t="s">
        <v>238</v>
      </c>
      <c r="F21" s="408" t="s">
        <v>239</v>
      </c>
      <c r="G21" s="408" t="s">
        <v>240</v>
      </c>
      <c r="H21" s="408" t="s">
        <v>241</v>
      </c>
      <c r="I21" s="409" t="s">
        <v>242</v>
      </c>
      <c r="J21" s="410" t="s">
        <v>243</v>
      </c>
      <c r="K21" s="410" t="s">
        <v>244</v>
      </c>
      <c r="L21" s="410" t="s">
        <v>245</v>
      </c>
      <c r="M21" s="410" t="s">
        <v>246</v>
      </c>
      <c r="N21" s="410" t="s">
        <v>247</v>
      </c>
      <c r="O21" s="410" t="s">
        <v>248</v>
      </c>
      <c r="P21" s="411" t="s">
        <v>249</v>
      </c>
      <c r="Q21" s="12" t="s">
        <v>250</v>
      </c>
      <c r="R21" s="15" t="s">
        <v>251</v>
      </c>
      <c r="S21" s="347" t="s">
        <v>252</v>
      </c>
      <c r="T21" s="343" t="s">
        <v>253</v>
      </c>
      <c r="U21" s="343" t="s">
        <v>254</v>
      </c>
      <c r="V21" s="344" t="s">
        <v>255</v>
      </c>
      <c r="W21" s="4" t="s">
        <v>256</v>
      </c>
      <c r="X21" s="343" t="s">
        <v>257</v>
      </c>
      <c r="Y21" s="343" t="s">
        <v>258</v>
      </c>
      <c r="Z21" s="343" t="s">
        <v>259</v>
      </c>
      <c r="AA21" s="343" t="s">
        <v>260</v>
      </c>
      <c r="AB21" s="344" t="s">
        <v>261</v>
      </c>
      <c r="AC21" s="4" t="s">
        <v>262</v>
      </c>
      <c r="AD21" s="343" t="s">
        <v>263</v>
      </c>
      <c r="AE21" s="343" t="s">
        <v>264</v>
      </c>
      <c r="AF21" s="343" t="s">
        <v>265</v>
      </c>
      <c r="AG21" s="343" t="s">
        <v>266</v>
      </c>
      <c r="AH21" s="344" t="s">
        <v>267</v>
      </c>
      <c r="AI21" s="4" t="s">
        <v>268</v>
      </c>
      <c r="AJ21" s="343" t="s">
        <v>269</v>
      </c>
      <c r="AK21" s="343" t="s">
        <v>270</v>
      </c>
      <c r="AL21" s="343" t="s">
        <v>271</v>
      </c>
      <c r="AM21" s="343" t="s">
        <v>272</v>
      </c>
      <c r="AN21" s="344" t="s">
        <v>273</v>
      </c>
      <c r="AO21" s="409" t="s">
        <v>274</v>
      </c>
      <c r="AP21" s="411" t="s">
        <v>275</v>
      </c>
      <c r="AQ21" s="384" t="s">
        <v>276</v>
      </c>
      <c r="AR21" s="386" t="s">
        <v>277</v>
      </c>
      <c r="AS21" s="409" t="s">
        <v>278</v>
      </c>
      <c r="AT21" s="410" t="s">
        <v>279</v>
      </c>
      <c r="AU21" s="413" t="s">
        <v>280</v>
      </c>
      <c r="AV21" s="409" t="s">
        <v>281</v>
      </c>
      <c r="AW21" s="411" t="s">
        <v>282</v>
      </c>
      <c r="AX21" s="409" t="s">
        <v>283</v>
      </c>
      <c r="AY21" s="411" t="s">
        <v>284</v>
      </c>
      <c r="AZ21" s="409" t="s">
        <v>285</v>
      </c>
      <c r="BA21" s="412" t="s">
        <v>286</v>
      </c>
      <c r="BB21" s="410" t="s">
        <v>287</v>
      </c>
      <c r="BC21" s="410" t="s">
        <v>288</v>
      </c>
      <c r="BD21" s="411" t="s">
        <v>289</v>
      </c>
      <c r="BE21" s="409" t="s">
        <v>290</v>
      </c>
      <c r="BF21" s="412"/>
      <c r="BG21" s="410" t="s">
        <v>291</v>
      </c>
      <c r="BH21" s="404" t="s">
        <v>292</v>
      </c>
      <c r="BI21" s="411" t="s">
        <v>293</v>
      </c>
      <c r="BJ21" s="414" t="s">
        <v>294</v>
      </c>
      <c r="BK21" s="415" t="s">
        <v>295</v>
      </c>
      <c r="BL21" s="416" t="s">
        <v>296</v>
      </c>
      <c r="BM21" s="417" t="s">
        <v>297</v>
      </c>
      <c r="BN21" s="515"/>
      <c r="BO21" s="414" t="s">
        <v>298</v>
      </c>
      <c r="BP21" s="416" t="s">
        <v>299</v>
      </c>
      <c r="BQ21" s="416" t="s">
        <v>300</v>
      </c>
      <c r="BR21" s="416" t="s">
        <v>301</v>
      </c>
      <c r="BS21" s="417" t="s">
        <v>302</v>
      </c>
      <c r="BT21" s="418" t="s">
        <v>303</v>
      </c>
      <c r="BU21" s="410" t="s">
        <v>304</v>
      </c>
      <c r="BV21" s="410" t="s">
        <v>305</v>
      </c>
      <c r="BW21" s="410" t="s">
        <v>306</v>
      </c>
      <c r="BX21" s="411" t="s">
        <v>307</v>
      </c>
      <c r="BY21" s="418" t="s">
        <v>308</v>
      </c>
      <c r="BZ21" s="408" t="s">
        <v>309</v>
      </c>
      <c r="CA21" s="392"/>
      <c r="CB21" s="393"/>
      <c r="CC21" s="393"/>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c r="DA21" s="393"/>
      <c r="DB21" s="393"/>
      <c r="DC21" s="393"/>
      <c r="DD21" s="393"/>
      <c r="DE21" s="393"/>
      <c r="DF21" s="393"/>
      <c r="DG21" s="393"/>
      <c r="DH21" s="393"/>
      <c r="DI21" s="393"/>
      <c r="DJ21" s="393"/>
      <c r="DK21" s="393"/>
      <c r="DL21" s="393"/>
      <c r="DM21" s="393"/>
      <c r="DN21" s="393"/>
      <c r="DO21" s="393"/>
      <c r="DP21" s="393"/>
      <c r="DQ21" s="393"/>
      <c r="DR21" s="393"/>
      <c r="DS21" s="393"/>
      <c r="DT21" s="393"/>
      <c r="DU21" s="393"/>
      <c r="DV21" s="393"/>
      <c r="DW21" s="393"/>
      <c r="DX21" s="393"/>
      <c r="DY21" s="393"/>
      <c r="DZ21" s="393"/>
      <c r="EA21" s="393"/>
      <c r="EB21" s="393"/>
      <c r="EC21" s="393"/>
    </row>
    <row r="22" spans="2:133" s="424" customFormat="1" ht="21" customHeight="1" thickBot="1">
      <c r="B22" s="395"/>
      <c r="C22" s="531" t="str">
        <f>C10</f>
        <v>TN0067865</v>
      </c>
      <c r="D22" s="531" t="str">
        <f>D10</f>
        <v>External Outfall</v>
      </c>
      <c r="E22" s="531" t="str">
        <f>E10</f>
        <v>001</v>
      </c>
      <c r="F22" s="531">
        <f>F10</f>
        <v>2024</v>
      </c>
      <c r="G22" s="532"/>
      <c r="H22" s="419"/>
      <c r="I22" s="529"/>
      <c r="J22" s="530"/>
      <c r="K22" s="530"/>
      <c r="L22" s="530"/>
      <c r="M22" s="530"/>
      <c r="N22" s="468"/>
      <c r="O22" s="468"/>
      <c r="P22" s="466"/>
      <c r="Q22" s="467"/>
      <c r="R22" s="468"/>
      <c r="S22" s="469"/>
      <c r="T22" s="469"/>
      <c r="U22" s="469"/>
      <c r="V22" s="470"/>
      <c r="W22" s="467"/>
      <c r="X22" s="468"/>
      <c r="Y22" s="469"/>
      <c r="Z22" s="538"/>
      <c r="AA22" s="539"/>
      <c r="AB22" s="471"/>
      <c r="AC22" s="467"/>
      <c r="AD22" s="468"/>
      <c r="AE22" s="469"/>
      <c r="AF22" s="469"/>
      <c r="AG22" s="469"/>
      <c r="AH22" s="470"/>
      <c r="AI22" s="467"/>
      <c r="AJ22" s="468"/>
      <c r="AK22" s="469"/>
      <c r="AL22" s="469"/>
      <c r="AM22" s="469"/>
      <c r="AN22" s="470"/>
      <c r="AO22" s="467"/>
      <c r="AP22" s="466"/>
      <c r="AQ22" s="467"/>
      <c r="AR22" s="466"/>
      <c r="AS22" s="467"/>
      <c r="AT22" s="472"/>
      <c r="AU22" s="473"/>
      <c r="AV22" s="474"/>
      <c r="AW22" s="466"/>
      <c r="AX22" s="474"/>
      <c r="AY22" s="475"/>
      <c r="AZ22" s="467"/>
      <c r="BA22" s="469"/>
      <c r="BB22" s="468"/>
      <c r="BC22" s="469"/>
      <c r="BD22" s="471"/>
      <c r="BE22" s="467"/>
      <c r="BF22" s="514"/>
      <c r="BG22" s="468"/>
      <c r="BH22" s="469"/>
      <c r="BI22" s="476"/>
      <c r="BJ22" s="467"/>
      <c r="BK22" s="469"/>
      <c r="BL22" s="468"/>
      <c r="BM22" s="470"/>
      <c r="BN22" s="476"/>
      <c r="BO22" s="467"/>
      <c r="BP22" s="469"/>
      <c r="BQ22" s="468"/>
      <c r="BR22" s="469"/>
      <c r="BS22" s="471"/>
      <c r="BT22" s="421"/>
      <c r="BU22" s="469"/>
      <c r="BV22" s="469"/>
      <c r="BW22" s="469"/>
      <c r="BX22" s="470"/>
      <c r="BY22" s="477"/>
      <c r="BZ22" s="477"/>
      <c r="CA22" s="477"/>
      <c r="CB22" s="477"/>
      <c r="CC22" s="477"/>
      <c r="CD22" s="477"/>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row>
    <row r="23" spans="2:133" s="394" customFormat="1" ht="21" customHeight="1">
      <c r="B23" s="393"/>
      <c r="C23" s="425"/>
      <c r="D23" s="425"/>
      <c r="E23" s="425"/>
      <c r="F23" s="644" t="s">
        <v>316</v>
      </c>
      <c r="G23" s="645"/>
      <c r="H23" s="646"/>
      <c r="I23" s="525"/>
      <c r="J23" s="526"/>
      <c r="K23" s="526"/>
      <c r="L23" s="527"/>
      <c r="M23" s="527"/>
      <c r="N23" s="528"/>
      <c r="O23" s="528"/>
      <c r="P23" s="426">
        <f>P11</f>
        <v>999</v>
      </c>
      <c r="Q23" s="543"/>
      <c r="R23" s="562">
        <f>R11</f>
        <v>0</v>
      </c>
      <c r="S23" s="562">
        <f>S11</f>
        <v>9999</v>
      </c>
      <c r="T23" s="545"/>
      <c r="U23" s="571"/>
      <c r="V23" s="546"/>
      <c r="W23" s="543"/>
      <c r="X23" s="562">
        <f>X11</f>
        <v>65</v>
      </c>
      <c r="Y23" s="562">
        <f>Y11</f>
        <v>54</v>
      </c>
      <c r="Z23" s="547"/>
      <c r="AA23" s="571"/>
      <c r="AB23" s="546"/>
      <c r="AC23" s="543"/>
      <c r="AD23" s="562">
        <f>AD11</f>
        <v>0</v>
      </c>
      <c r="AE23" s="562">
        <f>AE11</f>
        <v>9999</v>
      </c>
      <c r="AF23" s="545"/>
      <c r="AG23" s="545"/>
      <c r="AH23" s="548"/>
      <c r="AI23" s="543"/>
      <c r="AJ23" s="562">
        <f>AJ11</f>
        <v>120</v>
      </c>
      <c r="AK23" s="562">
        <f>AK11</f>
        <v>100</v>
      </c>
      <c r="AL23" s="545"/>
      <c r="AM23" s="571"/>
      <c r="AN23" s="546"/>
      <c r="AO23" s="543"/>
      <c r="AP23" s="548"/>
      <c r="AQ23" s="563">
        <f>AQ11</f>
        <v>0</v>
      </c>
      <c r="AR23" s="426">
        <v>9</v>
      </c>
      <c r="AS23" s="543"/>
      <c r="AT23" s="551"/>
      <c r="AU23" s="426">
        <f>AU11</f>
        <v>1</v>
      </c>
      <c r="AV23" s="543"/>
      <c r="AW23" s="426">
        <f>AW11</f>
        <v>487</v>
      </c>
      <c r="AX23" s="543"/>
      <c r="AY23" s="564">
        <f>AY11</f>
        <v>2</v>
      </c>
      <c r="AZ23" s="543"/>
      <c r="BA23" s="559"/>
      <c r="BB23" s="565">
        <f>BB11</f>
        <v>0</v>
      </c>
      <c r="BC23" s="566">
        <f>BC11</f>
        <v>0</v>
      </c>
      <c r="BD23" s="556"/>
      <c r="BE23" s="543"/>
      <c r="BF23" s="551"/>
      <c r="BG23" s="572"/>
      <c r="BH23" s="567">
        <f>BH11</f>
        <v>0</v>
      </c>
      <c r="BI23" s="556"/>
      <c r="BJ23" s="543"/>
      <c r="BK23" s="553"/>
      <c r="BL23" s="568">
        <f>BL11</f>
        <v>9999</v>
      </c>
      <c r="BM23" s="566">
        <f>BM11</f>
        <v>9999</v>
      </c>
      <c r="BN23" s="574"/>
      <c r="BO23" s="558"/>
      <c r="BP23" s="559"/>
      <c r="BQ23" s="565">
        <f>BQ11</f>
        <v>9999</v>
      </c>
      <c r="BR23" s="566">
        <f>BR11</f>
        <v>9999</v>
      </c>
      <c r="BS23" s="556"/>
      <c r="BT23" s="560"/>
      <c r="BU23" s="545"/>
      <c r="BV23" s="545"/>
      <c r="BW23" s="545"/>
      <c r="BX23" s="548"/>
      <c r="BY23" s="561"/>
      <c r="BZ23" s="561"/>
      <c r="CA23" s="561"/>
      <c r="CB23" s="622"/>
      <c r="CC23" s="561"/>
      <c r="CD23" s="622"/>
      <c r="CE23" s="393"/>
      <c r="CF23" s="393"/>
      <c r="CG23" s="393"/>
      <c r="CH23" s="393"/>
      <c r="CI23" s="393"/>
      <c r="CJ23" s="393"/>
      <c r="CK23" s="393"/>
      <c r="CL23" s="393"/>
      <c r="CM23" s="393"/>
      <c r="CN23" s="393"/>
      <c r="CO23" s="393"/>
      <c r="CP23" s="393"/>
      <c r="CQ23" s="393"/>
      <c r="CR23" s="393"/>
      <c r="CS23" s="393"/>
      <c r="CT23" s="393"/>
      <c r="CU23" s="393"/>
      <c r="CV23" s="393"/>
      <c r="CW23" s="393"/>
      <c r="CX23" s="393"/>
      <c r="CY23" s="393"/>
      <c r="CZ23" s="393"/>
      <c r="DA23" s="393"/>
      <c r="DB23" s="393"/>
      <c r="DC23" s="393"/>
      <c r="DD23" s="393"/>
      <c r="DE23" s="393"/>
      <c r="DF23" s="393"/>
      <c r="DG23" s="393"/>
      <c r="DH23" s="393"/>
      <c r="DI23" s="393"/>
      <c r="DJ23" s="393"/>
      <c r="DK23" s="393"/>
      <c r="DL23" s="393"/>
      <c r="DM23" s="393"/>
      <c r="DN23" s="393"/>
      <c r="DO23" s="393"/>
      <c r="DP23" s="393"/>
      <c r="DQ23" s="393"/>
      <c r="DR23" s="393"/>
      <c r="DS23" s="393"/>
      <c r="DT23" s="393"/>
      <c r="DU23" s="393"/>
      <c r="DV23" s="393"/>
      <c r="DW23" s="393"/>
      <c r="DX23" s="393"/>
      <c r="DY23" s="393"/>
      <c r="DZ23" s="393"/>
      <c r="EA23" s="393"/>
      <c r="EB23" s="393"/>
      <c r="EC23" s="393"/>
    </row>
    <row r="24" spans="2:133" s="394" customFormat="1" ht="21" customHeight="1" thickBot="1">
      <c r="B24" s="393"/>
      <c r="C24" s="425"/>
      <c r="D24" s="425"/>
      <c r="E24" s="425"/>
      <c r="F24" s="647" t="s">
        <v>317</v>
      </c>
      <c r="G24" s="648"/>
      <c r="H24" s="649"/>
      <c r="I24" s="427"/>
      <c r="J24" s="428"/>
      <c r="K24" s="428"/>
      <c r="L24" s="429"/>
      <c r="M24" s="429"/>
      <c r="N24" s="430"/>
      <c r="O24" s="431"/>
      <c r="P24" s="432"/>
      <c r="Q24" s="433"/>
      <c r="R24" s="422"/>
      <c r="S24" s="422"/>
      <c r="T24" s="536">
        <f>T12</f>
        <v>40</v>
      </c>
      <c r="U24" s="431"/>
      <c r="V24" s="432"/>
      <c r="W24" s="433"/>
      <c r="X24" s="422"/>
      <c r="Y24" s="422"/>
      <c r="Z24" s="537">
        <f>Z12</f>
        <v>65</v>
      </c>
      <c r="AA24" s="431"/>
      <c r="AB24" s="432"/>
      <c r="AC24" s="433"/>
      <c r="AD24" s="422"/>
      <c r="AE24" s="422"/>
      <c r="AF24" s="537">
        <f>AF12</f>
        <v>0</v>
      </c>
      <c r="AG24" s="431"/>
      <c r="AH24" s="432"/>
      <c r="AI24" s="433"/>
      <c r="AJ24" s="422"/>
      <c r="AK24" s="422"/>
      <c r="AL24" s="537">
        <f>AL12</f>
        <v>0</v>
      </c>
      <c r="AM24" s="431"/>
      <c r="AN24" s="432"/>
      <c r="AO24" s="433"/>
      <c r="AP24" s="478">
        <f>AP12</f>
        <v>1</v>
      </c>
      <c r="AQ24" s="479">
        <f>AQ12</f>
        <v>0</v>
      </c>
      <c r="AR24" s="478">
        <f>AR12</f>
        <v>6</v>
      </c>
      <c r="AS24" s="433"/>
      <c r="AT24" s="422"/>
      <c r="AU24" s="436"/>
      <c r="AV24" s="433"/>
      <c r="AW24" s="436"/>
      <c r="AX24" s="433"/>
      <c r="AY24" s="437"/>
      <c r="AZ24" s="433"/>
      <c r="BA24" s="444"/>
      <c r="BB24" s="439"/>
      <c r="BC24" s="440"/>
      <c r="BD24" s="441">
        <f>BD12</f>
        <v>0</v>
      </c>
      <c r="BE24" s="433"/>
      <c r="BF24" s="422"/>
      <c r="BG24" s="440"/>
      <c r="BH24" s="480"/>
      <c r="BI24" s="441">
        <f>BI12</f>
        <v>0</v>
      </c>
      <c r="BJ24" s="433"/>
      <c r="BK24" s="438"/>
      <c r="BL24" s="481"/>
      <c r="BM24" s="440"/>
      <c r="BN24" s="434">
        <f>BN12</f>
        <v>0</v>
      </c>
      <c r="BO24" s="443"/>
      <c r="BP24" s="444"/>
      <c r="BQ24" s="439"/>
      <c r="BR24" s="440"/>
      <c r="BS24" s="441">
        <f>BS12</f>
        <v>0</v>
      </c>
      <c r="BT24" s="445"/>
      <c r="BU24" s="446"/>
      <c r="BV24" s="446"/>
      <c r="BW24" s="446"/>
      <c r="BX24" s="447"/>
      <c r="BY24" s="448"/>
      <c r="BZ24" s="448"/>
      <c r="CA24" s="448"/>
      <c r="CB24" s="448"/>
      <c r="CC24" s="448"/>
      <c r="CD24" s="448"/>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393"/>
      <c r="DI24" s="393"/>
      <c r="DJ24" s="393"/>
      <c r="DK24" s="393"/>
      <c r="DL24" s="393"/>
      <c r="DM24" s="393"/>
      <c r="DN24" s="393"/>
      <c r="DO24" s="393"/>
      <c r="DP24" s="393"/>
      <c r="DQ24" s="393"/>
      <c r="DR24" s="393"/>
      <c r="DS24" s="393"/>
      <c r="DT24" s="393"/>
      <c r="DU24" s="393"/>
      <c r="DV24" s="393"/>
      <c r="DW24" s="393"/>
      <c r="DX24" s="393"/>
      <c r="DY24" s="393"/>
      <c r="DZ24" s="393"/>
      <c r="EA24" s="393"/>
      <c r="EB24" s="393"/>
      <c r="EC24" s="393"/>
    </row>
    <row r="25" spans="2:133" s="394" customFormat="1" ht="21" customHeight="1" thickBot="1">
      <c r="B25" s="393"/>
      <c r="C25" s="425"/>
      <c r="D25" s="425"/>
      <c r="E25" s="425"/>
      <c r="F25" s="650" t="s">
        <v>358</v>
      </c>
      <c r="G25" s="651"/>
      <c r="H25" s="652"/>
      <c r="I25" s="482"/>
      <c r="J25" s="483"/>
      <c r="K25" s="483"/>
      <c r="L25" s="483"/>
      <c r="M25" s="483"/>
      <c r="N25" s="420"/>
      <c r="O25" s="420"/>
      <c r="P25" s="452"/>
      <c r="Q25" s="453"/>
      <c r="R25" s="484">
        <f>R13</f>
        <v>0</v>
      </c>
      <c r="S25" s="484">
        <f>S13</f>
        <v>0</v>
      </c>
      <c r="T25" s="484">
        <f>T13</f>
        <v>85</v>
      </c>
      <c r="U25" s="484">
        <f>U13</f>
        <v>0</v>
      </c>
      <c r="V25" s="485">
        <f>V13</f>
        <v>0</v>
      </c>
      <c r="W25" s="453"/>
      <c r="X25" s="484">
        <f>X13</f>
        <v>45</v>
      </c>
      <c r="Y25" s="484">
        <f>Y13</f>
        <v>38</v>
      </c>
      <c r="Z25" s="454">
        <f>Z13</f>
        <v>0</v>
      </c>
      <c r="AA25" s="484">
        <f>AA13</f>
        <v>50</v>
      </c>
      <c r="AB25" s="485">
        <f>AB13</f>
        <v>42</v>
      </c>
      <c r="AC25" s="453"/>
      <c r="AD25" s="484">
        <f>AD13</f>
        <v>0</v>
      </c>
      <c r="AE25" s="484">
        <f>AE13</f>
        <v>0</v>
      </c>
      <c r="AF25" s="454">
        <f>AF13</f>
        <v>100</v>
      </c>
      <c r="AG25" s="454">
        <f>AG13</f>
        <v>0</v>
      </c>
      <c r="AH25" s="455">
        <f>AH13</f>
        <v>0</v>
      </c>
      <c r="AI25" s="453"/>
      <c r="AJ25" s="484">
        <f>AJ13</f>
        <v>100</v>
      </c>
      <c r="AK25" s="484">
        <f>AK13</f>
        <v>83</v>
      </c>
      <c r="AL25" s="454">
        <f>AL13</f>
        <v>0</v>
      </c>
      <c r="AM25" s="484">
        <f>AM13</f>
        <v>110</v>
      </c>
      <c r="AN25" s="485">
        <f>AN13</f>
        <v>92</v>
      </c>
      <c r="AO25" s="453"/>
      <c r="AP25" s="485">
        <f>AP13</f>
        <v>0</v>
      </c>
      <c r="AQ25" s="453"/>
      <c r="AR25" s="452"/>
      <c r="AS25" s="453"/>
      <c r="AT25" s="451"/>
      <c r="AU25" s="452"/>
      <c r="AV25" s="453"/>
      <c r="AW25" s="485">
        <f>AW13</f>
        <v>126</v>
      </c>
      <c r="AX25" s="453"/>
      <c r="AY25" s="564">
        <f>AY13</f>
        <v>0</v>
      </c>
      <c r="AZ25" s="453"/>
      <c r="BA25" s="462"/>
      <c r="BB25" s="486">
        <f>BB13</f>
        <v>0</v>
      </c>
      <c r="BC25" s="487">
        <f>BC13</f>
        <v>0</v>
      </c>
      <c r="BD25" s="459">
        <f>BD13</f>
        <v>0</v>
      </c>
      <c r="BE25" s="453"/>
      <c r="BF25" s="451"/>
      <c r="BG25" s="573"/>
      <c r="BH25" s="569">
        <f>BH13</f>
        <v>0</v>
      </c>
      <c r="BI25" s="459">
        <f>BI13</f>
        <v>0</v>
      </c>
      <c r="BJ25" s="453"/>
      <c r="BK25" s="456"/>
      <c r="BL25" s="570">
        <f>BL13</f>
        <v>9999</v>
      </c>
      <c r="BM25" s="487">
        <f>BM13</f>
        <v>9999</v>
      </c>
      <c r="BN25" s="455">
        <f>BN13</f>
        <v>0</v>
      </c>
      <c r="BO25" s="461"/>
      <c r="BP25" s="462"/>
      <c r="BQ25" s="486">
        <f>BQ13</f>
        <v>9999</v>
      </c>
      <c r="BR25" s="487">
        <f>BR13</f>
        <v>9999</v>
      </c>
      <c r="BS25" s="459">
        <f>BS13</f>
        <v>0</v>
      </c>
      <c r="BT25" s="463"/>
      <c r="BU25" s="450"/>
      <c r="BV25" s="450"/>
      <c r="BW25" s="450"/>
      <c r="BX25" s="464"/>
      <c r="BY25" s="465"/>
      <c r="BZ25" s="465"/>
      <c r="CA25" s="465"/>
      <c r="CB25" s="623"/>
      <c r="CC25" s="465"/>
      <c r="CD25" s="62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393"/>
      <c r="DK25" s="393"/>
      <c r="DL25" s="393"/>
      <c r="DM25" s="393"/>
      <c r="DN25" s="393"/>
      <c r="DO25" s="393"/>
      <c r="DP25" s="393"/>
      <c r="DQ25" s="393"/>
      <c r="DR25" s="393"/>
      <c r="DS25" s="393"/>
      <c r="DT25" s="393"/>
      <c r="DU25" s="393"/>
      <c r="DV25" s="393"/>
      <c r="DW25" s="393"/>
      <c r="DX25" s="393"/>
      <c r="DY25" s="393"/>
      <c r="DZ25" s="393"/>
      <c r="EA25" s="393"/>
      <c r="EB25" s="393"/>
      <c r="EC25" s="393"/>
    </row>
    <row r="26" spans="3:78" s="393" customFormat="1" ht="21" customHeight="1">
      <c r="C26" s="425"/>
      <c r="D26" s="425"/>
      <c r="E26" s="425"/>
      <c r="F26" s="499"/>
      <c r="G26" s="499"/>
      <c r="H26" s="499"/>
      <c r="I26" s="500"/>
      <c r="J26" s="492"/>
      <c r="K26" s="492"/>
      <c r="L26" s="492"/>
      <c r="M26" s="492"/>
      <c r="N26" s="489"/>
      <c r="O26" s="489"/>
      <c r="P26" s="489"/>
      <c r="Q26" s="489"/>
      <c r="R26" s="653" t="s">
        <v>359</v>
      </c>
      <c r="S26" s="662"/>
      <c r="T26" s="662"/>
      <c r="U26" s="663"/>
      <c r="V26" s="664"/>
      <c r="W26" s="489"/>
      <c r="X26" s="653" t="s">
        <v>359</v>
      </c>
      <c r="Y26" s="662"/>
      <c r="Z26" s="662"/>
      <c r="AA26" s="663"/>
      <c r="AB26" s="664"/>
      <c r="AC26" s="489"/>
      <c r="AD26" s="653" t="s">
        <v>359</v>
      </c>
      <c r="AE26" s="662"/>
      <c r="AF26" s="662"/>
      <c r="AG26" s="663"/>
      <c r="AH26" s="664"/>
      <c r="AI26" s="489"/>
      <c r="AJ26" s="653" t="s">
        <v>359</v>
      </c>
      <c r="AK26" s="662"/>
      <c r="AL26" s="662"/>
      <c r="AM26" s="663"/>
      <c r="AN26" s="664"/>
      <c r="AO26" s="489"/>
      <c r="AP26" s="489"/>
      <c r="AQ26" s="489"/>
      <c r="AR26" s="489"/>
      <c r="AS26" s="489"/>
      <c r="AT26" s="489"/>
      <c r="AU26" s="489"/>
      <c r="AV26" s="489"/>
      <c r="AW26" s="489"/>
      <c r="AX26" s="489"/>
      <c r="AY26" s="500"/>
      <c r="AZ26" s="489"/>
      <c r="BA26" s="489"/>
      <c r="BB26" s="653" t="s">
        <v>359</v>
      </c>
      <c r="BC26" s="654"/>
      <c r="BD26" s="488"/>
      <c r="BE26" s="489"/>
      <c r="BF26" s="489"/>
      <c r="BG26" s="489"/>
      <c r="BH26" s="501" t="s">
        <v>359</v>
      </c>
      <c r="BI26" s="488"/>
      <c r="BJ26" s="489"/>
      <c r="BK26" s="489"/>
      <c r="BL26" s="653" t="s">
        <v>359</v>
      </c>
      <c r="BM26" s="654"/>
      <c r="BN26" s="620"/>
      <c r="BO26" s="489"/>
      <c r="BP26" s="489"/>
      <c r="BQ26" s="653" t="s">
        <v>359</v>
      </c>
      <c r="BR26" s="654"/>
      <c r="BS26" s="488"/>
      <c r="BT26" s="488"/>
      <c r="BU26" s="492"/>
      <c r="BV26" s="492"/>
      <c r="BW26" s="492"/>
      <c r="BX26" s="492"/>
      <c r="BY26" s="492"/>
      <c r="BZ26" s="492"/>
    </row>
    <row r="27" spans="3:70" s="423" customFormat="1" ht="15.6">
      <c r="C27" s="502"/>
      <c r="D27" s="502"/>
      <c r="E27" s="503"/>
      <c r="R27" s="655" t="s">
        <v>360</v>
      </c>
      <c r="S27" s="656"/>
      <c r="T27" s="656"/>
      <c r="U27" s="657"/>
      <c r="V27" s="658"/>
      <c r="X27" s="655" t="s">
        <v>360</v>
      </c>
      <c r="Y27" s="656"/>
      <c r="Z27" s="656"/>
      <c r="AA27" s="657"/>
      <c r="AB27" s="658"/>
      <c r="AD27" s="655" t="s">
        <v>360</v>
      </c>
      <c r="AE27" s="656"/>
      <c r="AF27" s="656"/>
      <c r="AG27" s="657"/>
      <c r="AH27" s="658"/>
      <c r="AJ27" s="655" t="s">
        <v>360</v>
      </c>
      <c r="AK27" s="656"/>
      <c r="AL27" s="656"/>
      <c r="AM27" s="657"/>
      <c r="AN27" s="658"/>
      <c r="BB27" s="655" t="s">
        <v>360</v>
      </c>
      <c r="BC27" s="661"/>
      <c r="BH27" s="504" t="s">
        <v>360</v>
      </c>
      <c r="BL27" s="655" t="s">
        <v>360</v>
      </c>
      <c r="BM27" s="661"/>
      <c r="BN27" s="617"/>
      <c r="BQ27" s="655" t="s">
        <v>360</v>
      </c>
      <c r="BR27" s="661"/>
    </row>
    <row r="28" spans="3:70" s="423" customFormat="1" ht="15.6">
      <c r="C28" s="502"/>
      <c r="D28" s="502"/>
      <c r="E28" s="503"/>
      <c r="R28" s="655" t="s">
        <v>362</v>
      </c>
      <c r="S28" s="656"/>
      <c r="T28" s="656"/>
      <c r="U28" s="657"/>
      <c r="V28" s="658"/>
      <c r="X28" s="655" t="s">
        <v>362</v>
      </c>
      <c r="Y28" s="656"/>
      <c r="Z28" s="656"/>
      <c r="AA28" s="657"/>
      <c r="AB28" s="658"/>
      <c r="AD28" s="655" t="s">
        <v>362</v>
      </c>
      <c r="AE28" s="656"/>
      <c r="AF28" s="656"/>
      <c r="AG28" s="657"/>
      <c r="AH28" s="658"/>
      <c r="AJ28" s="655" t="s">
        <v>362</v>
      </c>
      <c r="AK28" s="656"/>
      <c r="AL28" s="656"/>
      <c r="AM28" s="657"/>
      <c r="AN28" s="658"/>
      <c r="BB28" s="655" t="s">
        <v>362</v>
      </c>
      <c r="BC28" s="661"/>
      <c r="BH28" s="504" t="s">
        <v>362</v>
      </c>
      <c r="BL28" s="655" t="s">
        <v>362</v>
      </c>
      <c r="BM28" s="661"/>
      <c r="BN28" s="617"/>
      <c r="BQ28" s="655" t="s">
        <v>362</v>
      </c>
      <c r="BR28" s="661"/>
    </row>
    <row r="29" spans="3:70" s="423" customFormat="1" ht="16.2" thickBot="1">
      <c r="C29" s="502"/>
      <c r="D29" s="502"/>
      <c r="E29" s="503"/>
      <c r="R29" s="666" t="s">
        <v>363</v>
      </c>
      <c r="S29" s="667"/>
      <c r="T29" s="667"/>
      <c r="U29" s="668"/>
      <c r="V29" s="669"/>
      <c r="X29" s="666" t="s">
        <v>363</v>
      </c>
      <c r="Y29" s="667"/>
      <c r="Z29" s="667"/>
      <c r="AA29" s="668"/>
      <c r="AB29" s="669"/>
      <c r="AD29" s="666" t="s">
        <v>363</v>
      </c>
      <c r="AE29" s="667"/>
      <c r="AF29" s="667"/>
      <c r="AG29" s="668"/>
      <c r="AH29" s="669"/>
      <c r="AJ29" s="666" t="s">
        <v>363</v>
      </c>
      <c r="AK29" s="667"/>
      <c r="AL29" s="667"/>
      <c r="AM29" s="668"/>
      <c r="AN29" s="669"/>
      <c r="BB29" s="666" t="s">
        <v>363</v>
      </c>
      <c r="BC29" s="670"/>
      <c r="BH29" s="498" t="s">
        <v>364</v>
      </c>
      <c r="BL29" s="666" t="s">
        <v>364</v>
      </c>
      <c r="BM29" s="670"/>
      <c r="BN29" s="617"/>
      <c r="BQ29" s="666" t="s">
        <v>364</v>
      </c>
      <c r="BR29" s="670"/>
    </row>
    <row r="30" spans="3:5" s="423" customFormat="1" ht="16.2" thickTop="1">
      <c r="C30" s="502"/>
      <c r="D30" s="502"/>
      <c r="E30" s="503"/>
    </row>
    <row r="31" spans="3:5" s="423" customFormat="1" ht="15.6">
      <c r="C31" s="502"/>
      <c r="D31" s="502"/>
      <c r="E31" s="503"/>
    </row>
    <row r="32" spans="3:5" s="423" customFormat="1" ht="15.6">
      <c r="C32" s="502"/>
      <c r="D32" s="502"/>
      <c r="E32" s="503"/>
    </row>
    <row r="33" spans="3:5" s="423" customFormat="1" ht="15.6">
      <c r="C33" s="502"/>
      <c r="D33" s="502"/>
      <c r="E33" s="503"/>
    </row>
    <row r="34" spans="3:5" s="423" customFormat="1" ht="15.6">
      <c r="C34" s="502"/>
      <c r="D34" s="502"/>
      <c r="E34" s="503"/>
    </row>
    <row r="35" spans="3:5" s="423" customFormat="1" ht="15.6">
      <c r="C35" s="502"/>
      <c r="D35" s="502"/>
      <c r="E35" s="503"/>
    </row>
    <row r="36" spans="3:5" s="423" customFormat="1" ht="15.6">
      <c r="C36" s="502"/>
      <c r="D36" s="502"/>
      <c r="E36" s="503"/>
    </row>
    <row r="37" spans="3:5" s="423" customFormat="1" ht="15.6">
      <c r="C37" s="502"/>
      <c r="D37" s="502"/>
      <c r="E37" s="503"/>
    </row>
    <row r="38" spans="3:5" s="423" customFormat="1" ht="15.6">
      <c r="C38" s="502"/>
      <c r="D38" s="502"/>
      <c r="E38" s="503"/>
    </row>
    <row r="39" spans="3:5" s="423" customFormat="1" ht="15.6">
      <c r="C39" s="502"/>
      <c r="D39" s="502"/>
      <c r="E39" s="503"/>
    </row>
    <row r="40" spans="3:5" s="423" customFormat="1" ht="15.6">
      <c r="C40" s="502"/>
      <c r="D40" s="502"/>
      <c r="E40" s="503"/>
    </row>
    <row r="41" spans="3:80" s="423" customFormat="1" ht="15.6">
      <c r="C41" s="502"/>
      <c r="D41" s="502"/>
      <c r="E41" s="503"/>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row>
    <row r="42" spans="3:92" s="423" customFormat="1" ht="24" customHeight="1">
      <c r="C42" s="502"/>
      <c r="D42" s="502"/>
      <c r="E42" s="503"/>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CC42" s="505"/>
      <c r="CD42" s="505"/>
      <c r="CE42" s="505"/>
      <c r="CF42" s="505"/>
      <c r="CG42" s="505"/>
      <c r="CH42" s="505"/>
      <c r="CI42" s="505"/>
      <c r="CJ42" s="505"/>
      <c r="CK42" s="505"/>
      <c r="CL42" s="505"/>
      <c r="CM42" s="505"/>
      <c r="CN42" s="505"/>
    </row>
    <row r="43" spans="3:92" s="505" customFormat="1" ht="24" customHeight="1">
      <c r="C43" s="502"/>
      <c r="D43" s="502"/>
      <c r="E43" s="506"/>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423"/>
      <c r="CA43" s="423"/>
      <c r="CB43" s="423"/>
      <c r="CC43" s="423"/>
      <c r="CD43" s="423"/>
      <c r="CE43" s="423"/>
      <c r="CF43" s="423"/>
      <c r="CG43" s="423"/>
      <c r="CH43" s="423"/>
      <c r="CI43" s="423"/>
      <c r="CJ43" s="423"/>
      <c r="CK43" s="423"/>
      <c r="CL43" s="423"/>
      <c r="CM43" s="423"/>
      <c r="CN43" s="423"/>
    </row>
    <row r="44" spans="3:5" s="423" customFormat="1" ht="84" customHeight="1">
      <c r="C44" s="502"/>
      <c r="D44" s="502"/>
      <c r="E44" s="503"/>
    </row>
    <row r="45" spans="3:5" s="423" customFormat="1" ht="15.6">
      <c r="C45" s="502"/>
      <c r="D45" s="502"/>
      <c r="E45" s="503"/>
    </row>
    <row r="46" spans="3:5" s="423" customFormat="1" ht="15.6">
      <c r="C46" s="502"/>
      <c r="D46" s="502"/>
      <c r="E46" s="503"/>
    </row>
    <row r="47" spans="3:5" s="423" customFormat="1" ht="15.6">
      <c r="C47" s="502"/>
      <c r="D47" s="502"/>
      <c r="E47" s="503"/>
    </row>
    <row r="48" spans="3:5" s="423" customFormat="1" ht="15.6">
      <c r="C48" s="502"/>
      <c r="D48" s="502"/>
      <c r="E48" s="503"/>
    </row>
    <row r="49" spans="3:5" s="423" customFormat="1" ht="15.6">
      <c r="C49" s="502"/>
      <c r="D49" s="502"/>
      <c r="E49" s="503"/>
    </row>
    <row r="50" spans="3:5" s="423" customFormat="1" ht="15.6">
      <c r="C50" s="502"/>
      <c r="D50" s="502"/>
      <c r="E50" s="503"/>
    </row>
    <row r="51" spans="3:5" s="423" customFormat="1" ht="15.6">
      <c r="C51" s="502"/>
      <c r="D51" s="502"/>
      <c r="E51" s="503"/>
    </row>
    <row r="52" spans="3:5" s="423" customFormat="1" ht="15.6">
      <c r="C52" s="502"/>
      <c r="D52" s="502"/>
      <c r="E52" s="503"/>
    </row>
    <row r="53" spans="3:5" s="423" customFormat="1" ht="15.6">
      <c r="C53" s="502"/>
      <c r="D53" s="502"/>
      <c r="E53" s="503"/>
    </row>
    <row r="54" spans="3:5" s="423" customFormat="1" ht="15.6">
      <c r="C54" s="502"/>
      <c r="D54" s="502"/>
      <c r="E54" s="503"/>
    </row>
    <row r="55" spans="3:5" s="423" customFormat="1" ht="15.6">
      <c r="C55" s="502"/>
      <c r="D55" s="502"/>
      <c r="E55" s="503"/>
    </row>
    <row r="56" spans="3:5" s="423" customFormat="1" ht="15.6">
      <c r="C56" s="502"/>
      <c r="D56" s="502"/>
      <c r="E56" s="503"/>
    </row>
    <row r="57" spans="3:5" s="423" customFormat="1" ht="15.6">
      <c r="C57" s="502"/>
      <c r="D57" s="502"/>
      <c r="E57" s="503"/>
    </row>
    <row r="58" s="423" customFormat="1" ht="15">
      <c r="E58" s="503"/>
    </row>
    <row r="59" s="423" customFormat="1" ht="15">
      <c r="E59" s="503"/>
    </row>
    <row r="60" s="423" customFormat="1" ht="15">
      <c r="E60" s="503"/>
    </row>
    <row r="61" s="423" customFormat="1" ht="15">
      <c r="E61" s="503"/>
    </row>
    <row r="62" s="423" customFormat="1" ht="15">
      <c r="E62" s="503"/>
    </row>
    <row r="63" s="423" customFormat="1" ht="15">
      <c r="E63" s="503"/>
    </row>
    <row r="64" spans="2:5" s="423" customFormat="1" ht="15">
      <c r="B64" s="507"/>
      <c r="E64" s="503"/>
    </row>
    <row r="65" s="423" customFormat="1" ht="15">
      <c r="E65" s="503"/>
    </row>
    <row r="66" s="423" customFormat="1" ht="15">
      <c r="E66" s="503"/>
    </row>
    <row r="67" s="423" customFormat="1" ht="15">
      <c r="E67" s="503"/>
    </row>
    <row r="68" s="423" customFormat="1" ht="15">
      <c r="E68" s="503"/>
    </row>
    <row r="69" s="423" customFormat="1" ht="15">
      <c r="E69" s="503"/>
    </row>
    <row r="70" s="423" customFormat="1" ht="15">
      <c r="E70" s="503"/>
    </row>
    <row r="71" s="423" customFormat="1" ht="15">
      <c r="E71" s="503"/>
    </row>
    <row r="72" s="423" customFormat="1" ht="15">
      <c r="E72" s="503"/>
    </row>
    <row r="73" s="423" customFormat="1" ht="15">
      <c r="E73" s="503"/>
    </row>
    <row r="74" s="423" customFormat="1" ht="15">
      <c r="E74" s="503"/>
    </row>
    <row r="75" s="423" customFormat="1" ht="15">
      <c r="E75" s="503"/>
    </row>
    <row r="76" s="423" customFormat="1" ht="15">
      <c r="E76" s="503"/>
    </row>
    <row r="77" s="423" customFormat="1" ht="15">
      <c r="E77" s="503"/>
    </row>
    <row r="78" s="423" customFormat="1" ht="15">
      <c r="E78" s="503"/>
    </row>
    <row r="79" s="423" customFormat="1" ht="15">
      <c r="E79" s="503"/>
    </row>
    <row r="80" s="423" customFormat="1" ht="15">
      <c r="E80" s="503"/>
    </row>
    <row r="81" s="423" customFormat="1" ht="15">
      <c r="E81" s="503"/>
    </row>
    <row r="82" s="423" customFormat="1" ht="15">
      <c r="E82" s="503"/>
    </row>
    <row r="83" s="423" customFormat="1" ht="15">
      <c r="E83" s="503"/>
    </row>
    <row r="84" s="423" customFormat="1" ht="15">
      <c r="E84" s="503"/>
    </row>
    <row r="85" s="423" customFormat="1" ht="15">
      <c r="E85" s="503"/>
    </row>
    <row r="86" s="423" customFormat="1" ht="15">
      <c r="E86" s="503"/>
    </row>
    <row r="87" s="423" customFormat="1" ht="15">
      <c r="E87" s="503"/>
    </row>
    <row r="88" s="423" customFormat="1" ht="15">
      <c r="E88" s="503"/>
    </row>
    <row r="89" s="423" customFormat="1" ht="15">
      <c r="E89" s="503"/>
    </row>
    <row r="90" s="423" customFormat="1" ht="15">
      <c r="E90" s="503"/>
    </row>
    <row r="91" s="423" customFormat="1" ht="15">
      <c r="E91" s="503"/>
    </row>
    <row r="92" s="423" customFormat="1" ht="15">
      <c r="E92" s="503"/>
    </row>
    <row r="93" s="423" customFormat="1" ht="15">
      <c r="E93" s="503"/>
    </row>
    <row r="94" s="423" customFormat="1" ht="15">
      <c r="E94" s="503"/>
    </row>
    <row r="95" s="423" customFormat="1" ht="15">
      <c r="E95" s="503"/>
    </row>
    <row r="96" s="423" customFormat="1" ht="15">
      <c r="E96" s="503"/>
    </row>
    <row r="97" s="423" customFormat="1" ht="15">
      <c r="E97" s="503"/>
    </row>
    <row r="98" s="423" customFormat="1" ht="15">
      <c r="E98" s="503"/>
    </row>
    <row r="99" s="423" customFormat="1" ht="15">
      <c r="E99" s="503"/>
    </row>
    <row r="100" s="423" customFormat="1" ht="15">
      <c r="E100" s="503"/>
    </row>
    <row r="101" s="423" customFormat="1" ht="15">
      <c r="E101" s="503"/>
    </row>
    <row r="102" s="423" customFormat="1" ht="15">
      <c r="E102" s="503"/>
    </row>
    <row r="103" s="423" customFormat="1" ht="15">
      <c r="E103" s="503"/>
    </row>
    <row r="104" s="423" customFormat="1" ht="15">
      <c r="E104" s="503"/>
    </row>
    <row r="105" s="423" customFormat="1" ht="15">
      <c r="E105" s="503"/>
    </row>
    <row r="106" s="423" customFormat="1" ht="15">
      <c r="E106" s="503"/>
    </row>
    <row r="107" s="423" customFormat="1" ht="15">
      <c r="E107" s="503"/>
    </row>
    <row r="108" s="423" customFormat="1" ht="15">
      <c r="E108" s="503"/>
    </row>
    <row r="109" s="423" customFormat="1" ht="15">
      <c r="E109" s="503"/>
    </row>
    <row r="110" s="423" customFormat="1" ht="15">
      <c r="E110" s="503"/>
    </row>
    <row r="111" s="423" customFormat="1" ht="15">
      <c r="E111" s="503"/>
    </row>
    <row r="112" s="423" customFormat="1" ht="15">
      <c r="E112" s="503"/>
    </row>
    <row r="113" s="423" customFormat="1" ht="15">
      <c r="E113" s="503"/>
    </row>
    <row r="114" s="423" customFormat="1" ht="15">
      <c r="E114" s="503"/>
    </row>
    <row r="115" s="423" customFormat="1" ht="15">
      <c r="E115" s="503"/>
    </row>
    <row r="116" s="423" customFormat="1" ht="15">
      <c r="E116" s="503"/>
    </row>
    <row r="117" s="423" customFormat="1" ht="15">
      <c r="E117" s="503"/>
    </row>
    <row r="118" s="423" customFormat="1" ht="15">
      <c r="E118" s="503"/>
    </row>
    <row r="119" s="423" customFormat="1" ht="15">
      <c r="E119" s="503"/>
    </row>
    <row r="120" s="423" customFormat="1" ht="15">
      <c r="E120" s="503"/>
    </row>
    <row r="121" s="423" customFormat="1" ht="15">
      <c r="E121" s="503"/>
    </row>
    <row r="122" s="423" customFormat="1" ht="15">
      <c r="E122" s="503"/>
    </row>
    <row r="123" s="423" customFormat="1" ht="15">
      <c r="E123" s="503"/>
    </row>
    <row r="124" s="423" customFormat="1" ht="15">
      <c r="E124" s="503"/>
    </row>
    <row r="125" s="423" customFormat="1" ht="15">
      <c r="E125" s="503"/>
    </row>
    <row r="126" s="423" customFormat="1" ht="15">
      <c r="E126" s="503"/>
    </row>
    <row r="127" s="423" customFormat="1" ht="15">
      <c r="E127" s="503"/>
    </row>
    <row r="128" s="423" customFormat="1" ht="15">
      <c r="E128" s="503"/>
    </row>
    <row r="129" s="423" customFormat="1" ht="15">
      <c r="E129" s="503"/>
    </row>
    <row r="130" s="423" customFormat="1" ht="15">
      <c r="E130" s="503"/>
    </row>
    <row r="131" s="423" customFormat="1" ht="15">
      <c r="E131" s="503"/>
    </row>
    <row r="132" s="423" customFormat="1" ht="15">
      <c r="E132" s="503"/>
    </row>
    <row r="133" s="423" customFormat="1" ht="15">
      <c r="E133" s="503"/>
    </row>
    <row r="134" s="423" customFormat="1" ht="15">
      <c r="E134" s="503"/>
    </row>
    <row r="135" s="423" customFormat="1" ht="15">
      <c r="E135" s="503"/>
    </row>
    <row r="136" s="423" customFormat="1" ht="15">
      <c r="E136" s="503"/>
    </row>
    <row r="137" s="423" customFormat="1" ht="15">
      <c r="E137" s="503"/>
    </row>
    <row r="138" s="423" customFormat="1" ht="15">
      <c r="E138" s="503"/>
    </row>
    <row r="139" s="423" customFormat="1" ht="15">
      <c r="E139" s="503"/>
    </row>
    <row r="140" s="423" customFormat="1" ht="15">
      <c r="E140" s="503"/>
    </row>
    <row r="141" s="423" customFormat="1" ht="15">
      <c r="E141" s="503"/>
    </row>
    <row r="142" s="423" customFormat="1" ht="15">
      <c r="E142" s="503"/>
    </row>
    <row r="143" s="423" customFormat="1" ht="15">
      <c r="E143" s="503"/>
    </row>
    <row r="144" s="423" customFormat="1" ht="15">
      <c r="E144" s="503"/>
    </row>
    <row r="145" s="423" customFormat="1" ht="15">
      <c r="E145" s="503"/>
    </row>
    <row r="146" s="423" customFormat="1" ht="15">
      <c r="E146" s="503"/>
    </row>
    <row r="147" s="423" customFormat="1" ht="15">
      <c r="E147" s="503"/>
    </row>
    <row r="148" s="423" customFormat="1" ht="15">
      <c r="E148" s="503"/>
    </row>
    <row r="149" s="423" customFormat="1" ht="15">
      <c r="E149" s="503"/>
    </row>
    <row r="150" s="423" customFormat="1" ht="15">
      <c r="E150" s="503"/>
    </row>
    <row r="151" s="423" customFormat="1" ht="15">
      <c r="E151" s="503"/>
    </row>
    <row r="152" s="423" customFormat="1" ht="15">
      <c r="E152" s="503"/>
    </row>
    <row r="153" s="423" customFormat="1" ht="15">
      <c r="E153" s="503"/>
    </row>
    <row r="154" s="423" customFormat="1" ht="15">
      <c r="E154" s="503"/>
    </row>
    <row r="155" s="423" customFormat="1" ht="15">
      <c r="E155" s="503"/>
    </row>
    <row r="156" s="423" customFormat="1" ht="15">
      <c r="E156" s="503"/>
    </row>
    <row r="157" s="423" customFormat="1" ht="15">
      <c r="E157" s="503"/>
    </row>
    <row r="158" s="423" customFormat="1" ht="15">
      <c r="E158" s="503"/>
    </row>
    <row r="159" s="423" customFormat="1" ht="15">
      <c r="E159" s="503"/>
    </row>
    <row r="160" s="423" customFormat="1" ht="15">
      <c r="E160" s="503"/>
    </row>
    <row r="161" s="423" customFormat="1" ht="15">
      <c r="E161" s="503"/>
    </row>
    <row r="162" s="423" customFormat="1" ht="15">
      <c r="E162" s="503"/>
    </row>
    <row r="163" s="423" customFormat="1" ht="15">
      <c r="E163" s="503"/>
    </row>
    <row r="164" s="423" customFormat="1" ht="15">
      <c r="E164" s="503"/>
    </row>
    <row r="165" s="423" customFormat="1" ht="15">
      <c r="E165" s="503"/>
    </row>
    <row r="166" s="423" customFormat="1" ht="15">
      <c r="E166" s="503"/>
    </row>
    <row r="167" s="423" customFormat="1" ht="15">
      <c r="E167" s="503"/>
    </row>
    <row r="168" s="423" customFormat="1" ht="15">
      <c r="E168" s="503"/>
    </row>
    <row r="169" s="423" customFormat="1" ht="15">
      <c r="E169" s="503"/>
    </row>
    <row r="170" s="423" customFormat="1" ht="15">
      <c r="E170" s="503"/>
    </row>
    <row r="171" s="423" customFormat="1" ht="15">
      <c r="E171" s="503"/>
    </row>
    <row r="172" s="423" customFormat="1" ht="15">
      <c r="E172" s="503"/>
    </row>
    <row r="173" s="423" customFormat="1" ht="15">
      <c r="E173" s="503"/>
    </row>
    <row r="174" s="423" customFormat="1" ht="15">
      <c r="E174" s="503"/>
    </row>
    <row r="175" s="423" customFormat="1" ht="15">
      <c r="E175" s="503"/>
    </row>
    <row r="176" s="423" customFormat="1" ht="15">
      <c r="E176" s="503"/>
    </row>
    <row r="177" s="423" customFormat="1" ht="15">
      <c r="E177" s="503"/>
    </row>
    <row r="178" s="423" customFormat="1" ht="15">
      <c r="E178" s="503"/>
    </row>
    <row r="179" s="423" customFormat="1" ht="15">
      <c r="E179" s="503"/>
    </row>
    <row r="180" s="423" customFormat="1" ht="15">
      <c r="E180" s="503"/>
    </row>
    <row r="181" s="423" customFormat="1" ht="15">
      <c r="E181" s="503"/>
    </row>
    <row r="182" s="423" customFormat="1" ht="15">
      <c r="E182" s="503"/>
    </row>
    <row r="183" s="423" customFormat="1" ht="15">
      <c r="E183" s="503"/>
    </row>
    <row r="184" s="423" customFormat="1" ht="15">
      <c r="E184" s="503"/>
    </row>
    <row r="185" s="423" customFormat="1" ht="15">
      <c r="E185" s="503"/>
    </row>
    <row r="186" s="423" customFormat="1" ht="15">
      <c r="E186" s="503"/>
    </row>
    <row r="187" s="423" customFormat="1" ht="15">
      <c r="E187" s="503"/>
    </row>
    <row r="188" s="423" customFormat="1" ht="15">
      <c r="E188" s="503"/>
    </row>
    <row r="189" s="423" customFormat="1" ht="15">
      <c r="E189" s="503"/>
    </row>
    <row r="190" s="423" customFormat="1" ht="15">
      <c r="E190" s="503"/>
    </row>
    <row r="191" s="423" customFormat="1" ht="15">
      <c r="E191" s="503"/>
    </row>
    <row r="192" s="423" customFormat="1" ht="15">
      <c r="E192" s="503"/>
    </row>
    <row r="193" s="423" customFormat="1" ht="15">
      <c r="E193" s="503"/>
    </row>
    <row r="194" s="423" customFormat="1" ht="15">
      <c r="E194" s="503"/>
    </row>
    <row r="195" s="423" customFormat="1" ht="15">
      <c r="E195" s="503"/>
    </row>
    <row r="196" s="423" customFormat="1" ht="15">
      <c r="E196" s="503"/>
    </row>
    <row r="197" s="423" customFormat="1" ht="15">
      <c r="E197" s="503"/>
    </row>
    <row r="198" s="423" customFormat="1" ht="15">
      <c r="E198" s="503"/>
    </row>
    <row r="199" s="423" customFormat="1" ht="15">
      <c r="E199" s="503"/>
    </row>
    <row r="200" s="423" customFormat="1" ht="15">
      <c r="E200" s="503"/>
    </row>
    <row r="201" s="423" customFormat="1" ht="15">
      <c r="E201" s="503"/>
    </row>
    <row r="202" s="423" customFormat="1" ht="15">
      <c r="E202" s="503"/>
    </row>
    <row r="203" s="423" customFormat="1" ht="15">
      <c r="E203" s="503"/>
    </row>
    <row r="204" s="423" customFormat="1" ht="15">
      <c r="E204" s="503"/>
    </row>
    <row r="205" s="423" customFormat="1" ht="15">
      <c r="E205" s="503"/>
    </row>
    <row r="206" s="423" customFormat="1" ht="15">
      <c r="E206" s="503"/>
    </row>
    <row r="207" s="423" customFormat="1" ht="15">
      <c r="E207" s="503"/>
    </row>
    <row r="208" s="350" customFormat="1" ht="15">
      <c r="E208" s="359"/>
    </row>
    <row r="209" s="350" customFormat="1" ht="15">
      <c r="E209" s="359"/>
    </row>
    <row r="210" s="350" customFormat="1" ht="15">
      <c r="E210" s="359"/>
    </row>
    <row r="211" s="350" customFormat="1" ht="15">
      <c r="E211" s="359"/>
    </row>
    <row r="212" s="350" customFormat="1" ht="15">
      <c r="E212" s="359"/>
    </row>
    <row r="213" s="350" customFormat="1" ht="15">
      <c r="E213" s="359"/>
    </row>
    <row r="214" s="350" customFormat="1" ht="15">
      <c r="E214" s="359"/>
    </row>
    <row r="215" s="350" customFormat="1" ht="15">
      <c r="E215" s="359"/>
    </row>
    <row r="216" s="350" customFormat="1" ht="15">
      <c r="E216" s="359"/>
    </row>
    <row r="217" s="350" customFormat="1" ht="15">
      <c r="E217" s="359"/>
    </row>
    <row r="218" s="350" customFormat="1" ht="15">
      <c r="E218" s="359"/>
    </row>
    <row r="219" s="350" customFormat="1" ht="15">
      <c r="E219" s="359"/>
    </row>
    <row r="220" s="350" customFormat="1" ht="15">
      <c r="E220" s="359"/>
    </row>
    <row r="221" s="350" customFormat="1" ht="15">
      <c r="E221" s="359"/>
    </row>
    <row r="222" s="350" customFormat="1" ht="15">
      <c r="E222" s="359"/>
    </row>
    <row r="223" s="350" customFormat="1" ht="15">
      <c r="E223" s="359"/>
    </row>
    <row r="224" s="350" customFormat="1" ht="15">
      <c r="E224" s="359"/>
    </row>
    <row r="225" s="350" customFormat="1" ht="15">
      <c r="E225" s="359"/>
    </row>
    <row r="226" s="350" customFormat="1" ht="15">
      <c r="E226" s="359"/>
    </row>
    <row r="227" s="350" customFormat="1" ht="15">
      <c r="E227" s="359"/>
    </row>
    <row r="228" s="350" customFormat="1" ht="15">
      <c r="E228" s="359"/>
    </row>
    <row r="229" s="350" customFormat="1" ht="15">
      <c r="E229" s="359"/>
    </row>
    <row r="230" s="350" customFormat="1" ht="15">
      <c r="E230" s="359"/>
    </row>
    <row r="231" s="350" customFormat="1" ht="15">
      <c r="E231" s="359"/>
    </row>
    <row r="232" s="350" customFormat="1" ht="15">
      <c r="E232" s="359"/>
    </row>
    <row r="233" s="350" customFormat="1" ht="15">
      <c r="E233" s="359"/>
    </row>
    <row r="234" s="350" customFormat="1" ht="15">
      <c r="E234" s="359"/>
    </row>
    <row r="235" s="350" customFormat="1" ht="15">
      <c r="E235" s="359"/>
    </row>
    <row r="236" s="350" customFormat="1" ht="15">
      <c r="E236" s="359"/>
    </row>
    <row r="237" s="350" customFormat="1" ht="15">
      <c r="E237" s="359"/>
    </row>
    <row r="238" s="350" customFormat="1" ht="15">
      <c r="E238" s="359"/>
    </row>
    <row r="239" s="350" customFormat="1" ht="15">
      <c r="E239" s="359"/>
    </row>
    <row r="240" s="350" customFormat="1" ht="15">
      <c r="E240" s="359"/>
    </row>
    <row r="241" s="350" customFormat="1" ht="15">
      <c r="E241" s="359"/>
    </row>
    <row r="242" s="350" customFormat="1" ht="15">
      <c r="E242" s="359"/>
    </row>
    <row r="243" s="350" customFormat="1" ht="15">
      <c r="E243" s="359"/>
    </row>
    <row r="244" s="350" customFormat="1" ht="15">
      <c r="E244" s="359"/>
    </row>
    <row r="245" s="350" customFormat="1" ht="15">
      <c r="E245" s="359"/>
    </row>
    <row r="246" s="350" customFormat="1" ht="15">
      <c r="E246" s="359"/>
    </row>
    <row r="247" s="350" customFormat="1" ht="15">
      <c r="E247" s="359"/>
    </row>
    <row r="248" s="350" customFormat="1" ht="15">
      <c r="E248" s="359"/>
    </row>
    <row r="249" s="350" customFormat="1" ht="15">
      <c r="E249" s="359"/>
    </row>
    <row r="250" s="350" customFormat="1" ht="15">
      <c r="E250" s="359"/>
    </row>
    <row r="251" s="350" customFormat="1" ht="15">
      <c r="E251" s="359"/>
    </row>
    <row r="252" s="350" customFormat="1" ht="15">
      <c r="E252" s="359"/>
    </row>
    <row r="253" s="350" customFormat="1" ht="15">
      <c r="E253" s="359"/>
    </row>
    <row r="254" s="350" customFormat="1" ht="15">
      <c r="E254" s="359"/>
    </row>
    <row r="255" s="350" customFormat="1" ht="15">
      <c r="E255" s="359"/>
    </row>
    <row r="256" s="350" customFormat="1" ht="15">
      <c r="E256" s="359"/>
    </row>
    <row r="257" s="350" customFormat="1" ht="15">
      <c r="E257" s="359"/>
    </row>
    <row r="258" s="350" customFormat="1" ht="15">
      <c r="E258" s="359"/>
    </row>
    <row r="259" s="350" customFormat="1" ht="15">
      <c r="E259" s="359"/>
    </row>
    <row r="260" s="350" customFormat="1" ht="15">
      <c r="E260" s="359"/>
    </row>
    <row r="261" s="350" customFormat="1" ht="15">
      <c r="E261" s="359"/>
    </row>
    <row r="262" s="350" customFormat="1" ht="15">
      <c r="E262" s="359"/>
    </row>
    <row r="263" s="350" customFormat="1" ht="15">
      <c r="E263" s="359"/>
    </row>
    <row r="264" s="350" customFormat="1" ht="15">
      <c r="E264" s="359"/>
    </row>
    <row r="265" s="350" customFormat="1" ht="15">
      <c r="E265" s="359"/>
    </row>
    <row r="266" s="350" customFormat="1" ht="15">
      <c r="E266" s="359"/>
    </row>
    <row r="267" s="350" customFormat="1" ht="15">
      <c r="E267" s="359"/>
    </row>
    <row r="268" s="350" customFormat="1" ht="15">
      <c r="E268" s="359"/>
    </row>
    <row r="269" s="350" customFormat="1" ht="15">
      <c r="E269" s="359"/>
    </row>
    <row r="270" s="350" customFormat="1" ht="15">
      <c r="E270" s="359"/>
    </row>
    <row r="271" s="350" customFormat="1" ht="15">
      <c r="E271" s="359"/>
    </row>
    <row r="272" s="350" customFormat="1" ht="15">
      <c r="E272" s="359"/>
    </row>
    <row r="273" s="350" customFormat="1" ht="15">
      <c r="E273" s="359"/>
    </row>
    <row r="274" s="350" customFormat="1" ht="15">
      <c r="E274" s="359"/>
    </row>
    <row r="275" s="350" customFormat="1" ht="15">
      <c r="E275" s="359"/>
    </row>
    <row r="276" s="350" customFormat="1" ht="15">
      <c r="E276" s="359"/>
    </row>
    <row r="277" s="350" customFormat="1" ht="15">
      <c r="E277" s="359"/>
    </row>
    <row r="278" s="350" customFormat="1" ht="15">
      <c r="E278" s="359"/>
    </row>
    <row r="279" s="350" customFormat="1" ht="15">
      <c r="E279" s="359"/>
    </row>
    <row r="280" s="350" customFormat="1" ht="15">
      <c r="E280" s="359"/>
    </row>
    <row r="281" s="350" customFormat="1" ht="15">
      <c r="E281" s="359"/>
    </row>
    <row r="282" s="350" customFormat="1" ht="15">
      <c r="E282" s="359"/>
    </row>
    <row r="283" s="350" customFormat="1" ht="15">
      <c r="E283" s="359"/>
    </row>
    <row r="284" s="350" customFormat="1" ht="15">
      <c r="E284" s="359"/>
    </row>
    <row r="285" s="350" customFormat="1" ht="15">
      <c r="E285" s="359"/>
    </row>
    <row r="286" s="350" customFormat="1" ht="15">
      <c r="E286" s="359"/>
    </row>
    <row r="287" s="350" customFormat="1" ht="15">
      <c r="E287" s="359"/>
    </row>
    <row r="288" s="350" customFormat="1" ht="15">
      <c r="E288" s="359"/>
    </row>
    <row r="289" s="350" customFormat="1" ht="15">
      <c r="E289" s="359"/>
    </row>
    <row r="290" s="350" customFormat="1" ht="15">
      <c r="E290" s="359"/>
    </row>
    <row r="291" s="350" customFormat="1" ht="15">
      <c r="E291" s="359"/>
    </row>
    <row r="292" s="350" customFormat="1" ht="15">
      <c r="E292" s="359"/>
    </row>
    <row r="293" s="350" customFormat="1" ht="15">
      <c r="E293" s="359"/>
    </row>
    <row r="294" s="350" customFormat="1" ht="15">
      <c r="E294" s="359"/>
    </row>
    <row r="295" s="350" customFormat="1" ht="15">
      <c r="E295" s="359"/>
    </row>
    <row r="296" s="350" customFormat="1" ht="15">
      <c r="E296" s="359"/>
    </row>
    <row r="297" s="350" customFormat="1" ht="15">
      <c r="E297" s="359"/>
    </row>
    <row r="298" s="350" customFormat="1" ht="15">
      <c r="E298" s="359"/>
    </row>
    <row r="299" s="350" customFormat="1" ht="15">
      <c r="E299" s="359"/>
    </row>
    <row r="300" s="350" customFormat="1" ht="15">
      <c r="E300" s="359"/>
    </row>
    <row r="301" s="350" customFormat="1" ht="15">
      <c r="E301" s="359"/>
    </row>
    <row r="302" s="350" customFormat="1" ht="15">
      <c r="E302" s="359"/>
    </row>
    <row r="303" s="350" customFormat="1" ht="15">
      <c r="E303" s="359"/>
    </row>
    <row r="304" s="350" customFormat="1" ht="15">
      <c r="E304" s="359"/>
    </row>
    <row r="305" s="350" customFormat="1" ht="15">
      <c r="E305" s="359"/>
    </row>
    <row r="306" s="350" customFormat="1" ht="15">
      <c r="E306" s="359"/>
    </row>
    <row r="307" s="350" customFormat="1" ht="15">
      <c r="E307" s="359"/>
    </row>
    <row r="308" s="350" customFormat="1" ht="15">
      <c r="E308" s="359"/>
    </row>
    <row r="309" s="350" customFormat="1" ht="15">
      <c r="E309" s="359"/>
    </row>
    <row r="310" s="350" customFormat="1" ht="15">
      <c r="E310" s="359"/>
    </row>
    <row r="311" s="350" customFormat="1" ht="15">
      <c r="E311" s="359"/>
    </row>
    <row r="312" s="350" customFormat="1" ht="15">
      <c r="E312" s="359"/>
    </row>
    <row r="313" s="350" customFormat="1" ht="15">
      <c r="E313" s="359"/>
    </row>
    <row r="314" s="350" customFormat="1" ht="15">
      <c r="E314" s="359"/>
    </row>
    <row r="315" s="350" customFormat="1" ht="15">
      <c r="E315" s="359"/>
    </row>
    <row r="316" s="350" customFormat="1" ht="15">
      <c r="E316" s="359"/>
    </row>
    <row r="317" s="350" customFormat="1" ht="15">
      <c r="E317" s="359"/>
    </row>
    <row r="318" s="350" customFormat="1" ht="15">
      <c r="E318" s="359"/>
    </row>
    <row r="319" s="350" customFormat="1" ht="15">
      <c r="E319" s="359"/>
    </row>
    <row r="320" s="350" customFormat="1" ht="15">
      <c r="E320" s="359"/>
    </row>
    <row r="321" s="350" customFormat="1" ht="15">
      <c r="E321" s="359"/>
    </row>
    <row r="322" s="350" customFormat="1" ht="15">
      <c r="E322" s="359"/>
    </row>
    <row r="323" s="350" customFormat="1" ht="15">
      <c r="E323" s="359"/>
    </row>
    <row r="324" s="350" customFormat="1" ht="15">
      <c r="E324" s="359"/>
    </row>
    <row r="325" s="350" customFormat="1" ht="15">
      <c r="E325" s="359"/>
    </row>
    <row r="326" s="350" customFormat="1" ht="15">
      <c r="E326" s="359"/>
    </row>
    <row r="327" s="350" customFormat="1" ht="15">
      <c r="E327" s="359"/>
    </row>
    <row r="328" s="350" customFormat="1" ht="15">
      <c r="E328" s="359"/>
    </row>
    <row r="329" s="350" customFormat="1" ht="15">
      <c r="E329" s="359"/>
    </row>
    <row r="330" s="350" customFormat="1" ht="15">
      <c r="E330" s="359"/>
    </row>
    <row r="331" s="350" customFormat="1" ht="15">
      <c r="E331" s="359"/>
    </row>
    <row r="332" s="350" customFormat="1" ht="15">
      <c r="E332" s="359"/>
    </row>
    <row r="333" s="350" customFormat="1" ht="15">
      <c r="E333" s="359"/>
    </row>
    <row r="334" s="350" customFormat="1" ht="15">
      <c r="E334" s="359"/>
    </row>
    <row r="335" s="350" customFormat="1" ht="15">
      <c r="E335" s="359"/>
    </row>
    <row r="336" s="350" customFormat="1" ht="15">
      <c r="E336" s="359"/>
    </row>
    <row r="337" s="350" customFormat="1" ht="15">
      <c r="E337" s="359"/>
    </row>
    <row r="338" s="350" customFormat="1" ht="15">
      <c r="E338" s="359"/>
    </row>
    <row r="339" s="350" customFormat="1" ht="15">
      <c r="E339" s="359"/>
    </row>
    <row r="340" s="350" customFormat="1" ht="15">
      <c r="E340" s="359"/>
    </row>
    <row r="341" s="350" customFormat="1" ht="15">
      <c r="E341" s="359"/>
    </row>
    <row r="342" s="350" customFormat="1" ht="15">
      <c r="E342" s="359"/>
    </row>
    <row r="343" s="350" customFormat="1" ht="15">
      <c r="E343" s="359"/>
    </row>
    <row r="344" s="350" customFormat="1" ht="15">
      <c r="E344" s="359"/>
    </row>
    <row r="345" s="350" customFormat="1" ht="15">
      <c r="E345" s="359"/>
    </row>
    <row r="346" s="350" customFormat="1" ht="15">
      <c r="E346" s="359"/>
    </row>
    <row r="347" s="350" customFormat="1" ht="15">
      <c r="E347" s="359"/>
    </row>
    <row r="348" s="350" customFormat="1" ht="15">
      <c r="E348" s="359"/>
    </row>
    <row r="349" s="350" customFormat="1" ht="15">
      <c r="E349" s="359"/>
    </row>
    <row r="350" s="350" customFormat="1" ht="15">
      <c r="E350" s="359"/>
    </row>
    <row r="351" s="350" customFormat="1" ht="15">
      <c r="E351" s="359"/>
    </row>
    <row r="352" s="350" customFormat="1" ht="15">
      <c r="E352" s="359"/>
    </row>
    <row r="353" s="350" customFormat="1" ht="15">
      <c r="E353" s="359"/>
    </row>
    <row r="354" s="350" customFormat="1" ht="15">
      <c r="E354" s="359"/>
    </row>
    <row r="355" s="350" customFormat="1" ht="15">
      <c r="E355" s="359"/>
    </row>
    <row r="356" s="350" customFormat="1" ht="15">
      <c r="E356" s="359"/>
    </row>
    <row r="357" s="350" customFormat="1" ht="15">
      <c r="E357" s="359"/>
    </row>
    <row r="358" s="350" customFormat="1" ht="15">
      <c r="E358" s="359"/>
    </row>
    <row r="359" s="350" customFormat="1" ht="15">
      <c r="E359" s="359"/>
    </row>
    <row r="360" s="350" customFormat="1" ht="15">
      <c r="E360" s="359"/>
    </row>
    <row r="361" s="350" customFormat="1" ht="15">
      <c r="E361" s="359"/>
    </row>
    <row r="362" s="350" customFormat="1" ht="15">
      <c r="E362" s="359"/>
    </row>
    <row r="363" s="350" customFormat="1" ht="15">
      <c r="E363" s="359"/>
    </row>
    <row r="364" s="350" customFormat="1" ht="15">
      <c r="E364" s="359"/>
    </row>
    <row r="365" s="350" customFormat="1" ht="15">
      <c r="E365" s="359"/>
    </row>
    <row r="366" s="350" customFormat="1" ht="15">
      <c r="E366" s="359"/>
    </row>
    <row r="367" s="350" customFormat="1" ht="15">
      <c r="E367" s="359"/>
    </row>
    <row r="368" s="350" customFormat="1" ht="15">
      <c r="E368" s="359"/>
    </row>
    <row r="369" s="350" customFormat="1" ht="15">
      <c r="E369" s="359"/>
    </row>
    <row r="370" s="350" customFormat="1" ht="15">
      <c r="E370" s="359"/>
    </row>
    <row r="371" s="350" customFormat="1" ht="15">
      <c r="E371" s="359"/>
    </row>
    <row r="372" s="350" customFormat="1" ht="15">
      <c r="E372" s="359"/>
    </row>
    <row r="373" s="350" customFormat="1" ht="15">
      <c r="E373" s="359"/>
    </row>
    <row r="374" s="350" customFormat="1" ht="15">
      <c r="E374" s="359"/>
    </row>
    <row r="375" s="350" customFormat="1" ht="15">
      <c r="E375" s="359"/>
    </row>
    <row r="376" s="350" customFormat="1" ht="15">
      <c r="E376" s="359"/>
    </row>
    <row r="377" s="350" customFormat="1" ht="15">
      <c r="E377" s="359"/>
    </row>
    <row r="378" s="350" customFormat="1" ht="15">
      <c r="E378" s="359"/>
    </row>
    <row r="379" s="350" customFormat="1" ht="15">
      <c r="E379" s="359"/>
    </row>
    <row r="380" s="350" customFormat="1" ht="15">
      <c r="E380" s="359"/>
    </row>
    <row r="381" s="350" customFormat="1" ht="15">
      <c r="E381" s="359"/>
    </row>
    <row r="382" s="350" customFormat="1" ht="15">
      <c r="E382" s="359"/>
    </row>
    <row r="383" s="350" customFormat="1" ht="15">
      <c r="E383" s="359"/>
    </row>
    <row r="384" s="350" customFormat="1" ht="15">
      <c r="E384" s="359"/>
    </row>
    <row r="385" s="350" customFormat="1" ht="15">
      <c r="E385" s="359"/>
    </row>
    <row r="386" s="350" customFormat="1" ht="15">
      <c r="E386" s="359"/>
    </row>
    <row r="387" s="350" customFormat="1" ht="15">
      <c r="E387" s="359"/>
    </row>
    <row r="388" s="350" customFormat="1" ht="15">
      <c r="E388" s="359"/>
    </row>
    <row r="389" s="350" customFormat="1" ht="15">
      <c r="E389" s="359"/>
    </row>
    <row r="390" s="350" customFormat="1" ht="15">
      <c r="E390" s="359"/>
    </row>
    <row r="391" s="350" customFormat="1" ht="15">
      <c r="E391" s="359"/>
    </row>
    <row r="392" s="350" customFormat="1" ht="15">
      <c r="E392" s="359"/>
    </row>
    <row r="393" s="350" customFormat="1" ht="15">
      <c r="E393" s="359"/>
    </row>
    <row r="394" s="350" customFormat="1" ht="15">
      <c r="E394" s="359"/>
    </row>
    <row r="395" s="350" customFormat="1" ht="15">
      <c r="E395" s="359"/>
    </row>
    <row r="396" s="350" customFormat="1" ht="15">
      <c r="E396" s="359"/>
    </row>
    <row r="397" s="350" customFormat="1" ht="15">
      <c r="E397" s="359"/>
    </row>
    <row r="398" s="350" customFormat="1" ht="15">
      <c r="E398" s="359"/>
    </row>
    <row r="399" s="350" customFormat="1" ht="15">
      <c r="E399" s="359"/>
    </row>
    <row r="400" s="350" customFormat="1" ht="15">
      <c r="E400" s="359"/>
    </row>
    <row r="401" s="350" customFormat="1" ht="15">
      <c r="E401" s="359"/>
    </row>
    <row r="402" s="350" customFormat="1" ht="15">
      <c r="E402" s="359"/>
    </row>
    <row r="403" s="350" customFormat="1" ht="15">
      <c r="E403" s="359"/>
    </row>
    <row r="404" s="350" customFormat="1" ht="15">
      <c r="E404" s="359"/>
    </row>
    <row r="405" s="350" customFormat="1" ht="15">
      <c r="E405" s="359"/>
    </row>
    <row r="406" s="350" customFormat="1" ht="15">
      <c r="E406" s="359"/>
    </row>
    <row r="407" s="350" customFormat="1" ht="15">
      <c r="E407" s="359"/>
    </row>
    <row r="408" s="350" customFormat="1" ht="15">
      <c r="E408" s="359"/>
    </row>
    <row r="409" s="350" customFormat="1" ht="15">
      <c r="E409" s="359"/>
    </row>
    <row r="410" s="350" customFormat="1" ht="15">
      <c r="E410" s="359"/>
    </row>
    <row r="411" s="350" customFormat="1" ht="15">
      <c r="E411" s="359"/>
    </row>
    <row r="412" s="350" customFormat="1" ht="15">
      <c r="E412" s="359"/>
    </row>
    <row r="413" s="350" customFormat="1" ht="15">
      <c r="E413" s="359"/>
    </row>
    <row r="414" s="350" customFormat="1" ht="15">
      <c r="E414" s="359"/>
    </row>
    <row r="415" s="350" customFormat="1" ht="15">
      <c r="E415" s="359"/>
    </row>
    <row r="416" s="350" customFormat="1" ht="15">
      <c r="E416" s="359"/>
    </row>
    <row r="417" s="350" customFormat="1" ht="15">
      <c r="E417" s="359"/>
    </row>
    <row r="418" s="350" customFormat="1" ht="15">
      <c r="E418" s="359"/>
    </row>
    <row r="419" s="350" customFormat="1" ht="15">
      <c r="E419" s="359"/>
    </row>
    <row r="420" s="350" customFormat="1" ht="15">
      <c r="E420" s="359"/>
    </row>
    <row r="421" s="350" customFormat="1" ht="15">
      <c r="E421" s="359"/>
    </row>
    <row r="422" s="350" customFormat="1" ht="15">
      <c r="E422" s="359"/>
    </row>
    <row r="423" s="350" customFormat="1" ht="15">
      <c r="E423" s="359"/>
    </row>
    <row r="424" s="350" customFormat="1" ht="15">
      <c r="E424" s="359"/>
    </row>
    <row r="425" s="350" customFormat="1" ht="15">
      <c r="E425" s="359"/>
    </row>
    <row r="426" s="350" customFormat="1" ht="15">
      <c r="E426" s="359"/>
    </row>
    <row r="427" s="350" customFormat="1" ht="15">
      <c r="E427" s="359"/>
    </row>
    <row r="428" s="350" customFormat="1" ht="15">
      <c r="E428" s="359"/>
    </row>
    <row r="429" s="350" customFormat="1" ht="15">
      <c r="E429" s="359"/>
    </row>
    <row r="430" s="350" customFormat="1" ht="15">
      <c r="E430" s="359"/>
    </row>
    <row r="431" s="350" customFormat="1" ht="15">
      <c r="E431" s="359"/>
    </row>
    <row r="432" s="350" customFormat="1" ht="15">
      <c r="E432" s="359"/>
    </row>
    <row r="433" s="350" customFormat="1" ht="15">
      <c r="E433" s="359"/>
    </row>
    <row r="434" s="350" customFormat="1" ht="15">
      <c r="E434" s="359"/>
    </row>
    <row r="435" s="350" customFormat="1" ht="15">
      <c r="E435" s="359"/>
    </row>
    <row r="436" s="350" customFormat="1" ht="15">
      <c r="E436" s="359"/>
    </row>
    <row r="437" s="350" customFormat="1" ht="15">
      <c r="E437" s="359"/>
    </row>
    <row r="438" s="350" customFormat="1" ht="15">
      <c r="E438" s="359"/>
    </row>
    <row r="439" s="350" customFormat="1" ht="15">
      <c r="E439" s="359"/>
    </row>
    <row r="440" s="350" customFormat="1" ht="15">
      <c r="E440" s="359"/>
    </row>
    <row r="441" s="350" customFormat="1" ht="15">
      <c r="E441" s="359"/>
    </row>
    <row r="442" s="350" customFormat="1" ht="15">
      <c r="E442" s="359"/>
    </row>
    <row r="443" s="350" customFormat="1" ht="15">
      <c r="E443" s="359"/>
    </row>
    <row r="444" s="350" customFormat="1" ht="15">
      <c r="E444" s="359"/>
    </row>
    <row r="445" s="350" customFormat="1" ht="15">
      <c r="E445" s="359"/>
    </row>
    <row r="446" s="350" customFormat="1" ht="15">
      <c r="E446" s="359"/>
    </row>
    <row r="447" s="350" customFormat="1" ht="15">
      <c r="E447" s="359"/>
    </row>
    <row r="448" s="350" customFormat="1" ht="15">
      <c r="E448" s="359"/>
    </row>
    <row r="449" s="350" customFormat="1" ht="15">
      <c r="E449" s="359"/>
    </row>
    <row r="450" s="350" customFormat="1" ht="15">
      <c r="E450" s="359"/>
    </row>
    <row r="451" s="350" customFormat="1" ht="15">
      <c r="E451" s="359"/>
    </row>
    <row r="452" s="350" customFormat="1" ht="15">
      <c r="E452" s="359"/>
    </row>
    <row r="453" s="350" customFormat="1" ht="15">
      <c r="E453" s="359"/>
    </row>
    <row r="454" s="350" customFormat="1" ht="15">
      <c r="E454" s="359"/>
    </row>
    <row r="455" s="350" customFormat="1" ht="15">
      <c r="E455" s="359"/>
    </row>
    <row r="456" s="350" customFormat="1" ht="15">
      <c r="E456" s="359"/>
    </row>
    <row r="457" s="350" customFormat="1" ht="15">
      <c r="E457" s="359"/>
    </row>
    <row r="458" s="350" customFormat="1" ht="15">
      <c r="E458" s="359"/>
    </row>
    <row r="459" s="350" customFormat="1" ht="15">
      <c r="E459" s="359"/>
    </row>
    <row r="460" s="350" customFormat="1" ht="15">
      <c r="E460" s="359"/>
    </row>
    <row r="461" s="350" customFormat="1" ht="15">
      <c r="E461" s="359"/>
    </row>
    <row r="462" s="350" customFormat="1" ht="15">
      <c r="E462" s="359"/>
    </row>
    <row r="463" s="350" customFormat="1" ht="15">
      <c r="E463" s="359"/>
    </row>
    <row r="464" s="350" customFormat="1" ht="15">
      <c r="E464" s="359"/>
    </row>
    <row r="465" s="350" customFormat="1" ht="15">
      <c r="E465" s="359"/>
    </row>
    <row r="466" s="350" customFormat="1" ht="15">
      <c r="E466" s="359"/>
    </row>
    <row r="467" s="350" customFormat="1" ht="15">
      <c r="E467" s="359"/>
    </row>
    <row r="468" s="350" customFormat="1" ht="15">
      <c r="E468" s="359"/>
    </row>
    <row r="469" s="350" customFormat="1" ht="15">
      <c r="E469" s="359"/>
    </row>
    <row r="470" s="350" customFormat="1" ht="15">
      <c r="E470" s="359"/>
    </row>
    <row r="471" s="350" customFormat="1" ht="15">
      <c r="E471" s="359"/>
    </row>
    <row r="472" s="350" customFormat="1" ht="15">
      <c r="E472" s="359"/>
    </row>
    <row r="473" s="350" customFormat="1" ht="15">
      <c r="E473" s="359"/>
    </row>
    <row r="474" s="350" customFormat="1" ht="15">
      <c r="E474" s="359"/>
    </row>
    <row r="475" s="350" customFormat="1" ht="15">
      <c r="E475" s="359"/>
    </row>
    <row r="476" s="350" customFormat="1" ht="15">
      <c r="E476" s="359"/>
    </row>
    <row r="477" s="350" customFormat="1" ht="15">
      <c r="E477" s="359"/>
    </row>
    <row r="478" s="350" customFormat="1" ht="15">
      <c r="E478" s="359"/>
    </row>
    <row r="479" s="350" customFormat="1" ht="15">
      <c r="E479" s="359"/>
    </row>
    <row r="480" s="350" customFormat="1" ht="15">
      <c r="E480" s="359"/>
    </row>
    <row r="481" s="350" customFormat="1" ht="15">
      <c r="E481" s="359"/>
    </row>
    <row r="482" s="350" customFormat="1" ht="15">
      <c r="E482" s="359"/>
    </row>
    <row r="483" s="350" customFormat="1" ht="15">
      <c r="E483" s="359"/>
    </row>
    <row r="484" s="350" customFormat="1" ht="15">
      <c r="E484" s="359"/>
    </row>
    <row r="485" s="350" customFormat="1" ht="15">
      <c r="E485" s="359"/>
    </row>
    <row r="486" s="350" customFormat="1" ht="15">
      <c r="E486" s="359"/>
    </row>
    <row r="487" s="350" customFormat="1" ht="15">
      <c r="E487" s="359"/>
    </row>
    <row r="488" s="350" customFormat="1" ht="15">
      <c r="E488" s="359"/>
    </row>
    <row r="489" s="350" customFormat="1" ht="15">
      <c r="E489" s="359"/>
    </row>
    <row r="490" s="350" customFormat="1" ht="15">
      <c r="E490" s="359"/>
    </row>
    <row r="491" s="350" customFormat="1" ht="15">
      <c r="E491" s="359"/>
    </row>
    <row r="492" s="350" customFormat="1" ht="15">
      <c r="E492" s="359"/>
    </row>
    <row r="493" s="350" customFormat="1" ht="15">
      <c r="E493" s="359"/>
    </row>
    <row r="494" s="350" customFormat="1" ht="15">
      <c r="E494" s="359"/>
    </row>
    <row r="495" s="350" customFormat="1" ht="15">
      <c r="E495" s="359"/>
    </row>
    <row r="496" s="350" customFormat="1" ht="15">
      <c r="E496" s="359"/>
    </row>
    <row r="497" s="350" customFormat="1" ht="15">
      <c r="E497" s="359"/>
    </row>
    <row r="498" s="350" customFormat="1" ht="15">
      <c r="E498" s="359"/>
    </row>
    <row r="499" s="350" customFormat="1" ht="15">
      <c r="E499" s="359"/>
    </row>
    <row r="500" s="350" customFormat="1" ht="15">
      <c r="E500" s="359"/>
    </row>
    <row r="501" s="350" customFormat="1" ht="15">
      <c r="E501" s="359"/>
    </row>
    <row r="502" s="350" customFormat="1" ht="15">
      <c r="E502" s="359"/>
    </row>
    <row r="503" s="350" customFormat="1" ht="15">
      <c r="E503" s="359"/>
    </row>
    <row r="504" s="350" customFormat="1" ht="15">
      <c r="E504" s="359"/>
    </row>
    <row r="505" s="350" customFormat="1" ht="15">
      <c r="E505" s="359"/>
    </row>
    <row r="506" s="350" customFormat="1" ht="15">
      <c r="E506" s="359"/>
    </row>
    <row r="507" s="350" customFormat="1" ht="15">
      <c r="E507" s="359"/>
    </row>
    <row r="508" s="350" customFormat="1" ht="15">
      <c r="E508" s="359"/>
    </row>
    <row r="509" s="350" customFormat="1" ht="15">
      <c r="E509" s="359"/>
    </row>
    <row r="510" s="350" customFormat="1" ht="15">
      <c r="E510" s="359"/>
    </row>
    <row r="511" s="350" customFormat="1" ht="15">
      <c r="E511" s="359"/>
    </row>
    <row r="512" s="350" customFormat="1" ht="15">
      <c r="E512" s="359"/>
    </row>
    <row r="513" s="350" customFormat="1" ht="15">
      <c r="E513" s="359"/>
    </row>
    <row r="514" s="350" customFormat="1" ht="15">
      <c r="E514" s="359"/>
    </row>
    <row r="515" s="350" customFormat="1" ht="15">
      <c r="E515" s="359"/>
    </row>
    <row r="516" s="350" customFormat="1" ht="15">
      <c r="E516" s="359"/>
    </row>
    <row r="517" s="350" customFormat="1" ht="15">
      <c r="E517" s="359"/>
    </row>
    <row r="518" s="350" customFormat="1" ht="15">
      <c r="E518" s="359"/>
    </row>
    <row r="519" s="350" customFormat="1" ht="15">
      <c r="E519" s="359"/>
    </row>
    <row r="520" s="350" customFormat="1" ht="15">
      <c r="E520" s="359"/>
    </row>
    <row r="521" s="350" customFormat="1" ht="15">
      <c r="E521" s="359"/>
    </row>
    <row r="522" s="350" customFormat="1" ht="15">
      <c r="E522" s="359"/>
    </row>
    <row r="523" s="350" customFormat="1" ht="15">
      <c r="E523" s="359"/>
    </row>
    <row r="524" s="350" customFormat="1" ht="15">
      <c r="E524" s="359"/>
    </row>
    <row r="525" s="350" customFormat="1" ht="15">
      <c r="E525" s="359"/>
    </row>
    <row r="526" s="350" customFormat="1" ht="15">
      <c r="E526" s="359"/>
    </row>
    <row r="527" s="350" customFormat="1" ht="15">
      <c r="E527" s="359"/>
    </row>
    <row r="528" s="350" customFormat="1" ht="15">
      <c r="E528" s="359"/>
    </row>
    <row r="529" s="350" customFormat="1" ht="15">
      <c r="E529" s="359"/>
    </row>
    <row r="530" s="350" customFormat="1" ht="15">
      <c r="E530" s="359"/>
    </row>
    <row r="531" s="350" customFormat="1" ht="15">
      <c r="E531" s="359"/>
    </row>
    <row r="532" s="350" customFormat="1" ht="15">
      <c r="E532" s="359"/>
    </row>
    <row r="533" s="350" customFormat="1" ht="15">
      <c r="E533" s="359"/>
    </row>
    <row r="534" s="350" customFormat="1" ht="15">
      <c r="E534" s="359"/>
    </row>
    <row r="535" s="350" customFormat="1" ht="15">
      <c r="E535" s="359"/>
    </row>
    <row r="536" s="350" customFormat="1" ht="15">
      <c r="E536" s="359"/>
    </row>
    <row r="537" s="350" customFormat="1" ht="15">
      <c r="E537" s="359"/>
    </row>
    <row r="538" s="350" customFormat="1" ht="15">
      <c r="E538" s="359"/>
    </row>
    <row r="539" s="350" customFormat="1" ht="15">
      <c r="E539" s="359"/>
    </row>
    <row r="540" s="350" customFormat="1" ht="15">
      <c r="E540" s="359"/>
    </row>
    <row r="541" s="350" customFormat="1" ht="15">
      <c r="E541" s="359"/>
    </row>
    <row r="542" s="350" customFormat="1" ht="15">
      <c r="E542" s="359"/>
    </row>
    <row r="543" s="350" customFormat="1" ht="15">
      <c r="E543" s="359"/>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sheetData>
  <sheetProtection algorithmName="SHA-512" hashValue="306E3vDB+Y3fuYKurVPeATS4wpceBik4CIvpp8FFy0oQvYOSyM1sO4zJbjwFG6GxjHfR1DtAZImOT9hKFr7xbg==" saltValue="6PGr47d7HviN3WVqZOerww==" spinCount="100000" sheet="1" objects="1" scenarios="1"/>
  <mergeCells count="65">
    <mergeCell ref="I1:O1"/>
    <mergeCell ref="I2:O2"/>
    <mergeCell ref="BQ29:BR29"/>
    <mergeCell ref="R29:V29"/>
    <mergeCell ref="X29:AB29"/>
    <mergeCell ref="AD29:AH29"/>
    <mergeCell ref="AJ29:AN29"/>
    <mergeCell ref="BB29:BC29"/>
    <mergeCell ref="BL29:BM29"/>
    <mergeCell ref="BQ27:BR27"/>
    <mergeCell ref="R28:V28"/>
    <mergeCell ref="X28:AB28"/>
    <mergeCell ref="AD28:AH28"/>
    <mergeCell ref="AJ28:AN28"/>
    <mergeCell ref="BB28:BC28"/>
    <mergeCell ref="BL28:BM28"/>
    <mergeCell ref="BQ28:BR28"/>
    <mergeCell ref="AJ26:AN26"/>
    <mergeCell ref="BB26:BC26"/>
    <mergeCell ref="BL26:BM26"/>
    <mergeCell ref="BQ26:BR26"/>
    <mergeCell ref="BL27:BM27"/>
    <mergeCell ref="R27:V27"/>
    <mergeCell ref="X27:AB27"/>
    <mergeCell ref="AD27:AH27"/>
    <mergeCell ref="AJ27:AN27"/>
    <mergeCell ref="BB27:BC27"/>
    <mergeCell ref="F23:H23"/>
    <mergeCell ref="F24:H24"/>
    <mergeCell ref="F25:H25"/>
    <mergeCell ref="R26:V26"/>
    <mergeCell ref="X26:AB26"/>
    <mergeCell ref="AD26:AH26"/>
    <mergeCell ref="BB17:BC17"/>
    <mergeCell ref="BL17:BM17"/>
    <mergeCell ref="BQ17:BR17"/>
    <mergeCell ref="BB18:BC18"/>
    <mergeCell ref="C16:H17"/>
    <mergeCell ref="R16:V16"/>
    <mergeCell ref="X16:AB16"/>
    <mergeCell ref="AD16:AH16"/>
    <mergeCell ref="AJ16:AN16"/>
    <mergeCell ref="R17:V17"/>
    <mergeCell ref="X17:AB17"/>
    <mergeCell ref="AD17:AH17"/>
    <mergeCell ref="AJ17:AN17"/>
    <mergeCell ref="BQ14:BR14"/>
    <mergeCell ref="R15:V15"/>
    <mergeCell ref="X15:AB15"/>
    <mergeCell ref="AD15:AH15"/>
    <mergeCell ref="AJ15:AN15"/>
    <mergeCell ref="BB15:BC15"/>
    <mergeCell ref="BL15:BM15"/>
    <mergeCell ref="BQ15:BR15"/>
    <mergeCell ref="BB14:BC14"/>
    <mergeCell ref="R14:V14"/>
    <mergeCell ref="X14:AB14"/>
    <mergeCell ref="AD14:AH14"/>
    <mergeCell ref="AJ14:AN14"/>
    <mergeCell ref="BL14:BM14"/>
    <mergeCell ref="C1:H1"/>
    <mergeCell ref="C2:H2"/>
    <mergeCell ref="F11:H11"/>
    <mergeCell ref="F12:H12"/>
    <mergeCell ref="F13:H13"/>
  </mergeCells>
  <dataValidations count="1">
    <dataValidation type="decimal" allowBlank="1" showInputMessage="1" showErrorMessage="1" error="Enter Numbers Only" sqref="AC9:AF9 AC21:AF21">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39" r:id="rId1"/>
  <headerFooter>
    <oddHeader>&amp;LREPORT OF  MONTHLY OPERATION OF WASTEWATER TREATMENT
&amp;CTENNESSEE DEPARTMENT OF ENVIRONMENT AND CONSERVATION 
DIVISION OF WATER RESOURCES
&amp;RRev: 24 Jan 16</oddHeader>
    <oddFooter>&amp;LRev. 13NOV15&amp;R&amp;P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sheetPr>
  <dimension ref="A2:B42"/>
  <sheetViews>
    <sheetView workbookViewId="0" topLeftCell="A19">
      <selection activeCell="B39" sqref="B39"/>
    </sheetView>
  </sheetViews>
  <sheetFormatPr defaultColWidth="9.140625" defaultRowHeight="15"/>
  <cols>
    <col min="1" max="1" width="13.28125" style="615" customWidth="1"/>
    <col min="2" max="2" width="77.57421875" style="303" customWidth="1"/>
    <col min="3" max="3" width="4.8515625" style="175" customWidth="1"/>
    <col min="4" max="4" width="27.140625" style="175" bestFit="1" customWidth="1"/>
    <col min="5" max="16384" width="9.140625" style="175" customWidth="1"/>
  </cols>
  <sheetData>
    <row r="2" spans="1:2" ht="17.25" thickBot="1">
      <c r="A2" s="611" t="s">
        <v>127</v>
      </c>
      <c r="B2" s="299" t="s">
        <v>128</v>
      </c>
    </row>
    <row r="3" spans="1:2" ht="16.5">
      <c r="A3" s="612">
        <v>2016</v>
      </c>
      <c r="B3" s="300" t="s">
        <v>129</v>
      </c>
    </row>
    <row r="4" spans="1:2" ht="33">
      <c r="A4" s="613"/>
      <c r="B4" s="301" t="s">
        <v>130</v>
      </c>
    </row>
    <row r="5" spans="1:2" ht="16.5">
      <c r="A5" s="614">
        <v>2017</v>
      </c>
      <c r="B5" s="301" t="s">
        <v>131</v>
      </c>
    </row>
    <row r="6" spans="1:2" ht="16.5">
      <c r="A6" s="614"/>
      <c r="B6" s="301" t="s">
        <v>132</v>
      </c>
    </row>
    <row r="7" spans="1:2" ht="16.5">
      <c r="A7" s="614"/>
      <c r="B7" s="301" t="s">
        <v>133</v>
      </c>
    </row>
    <row r="8" spans="1:2" ht="33">
      <c r="A8" s="614">
        <v>2018</v>
      </c>
      <c r="B8" s="301" t="s">
        <v>134</v>
      </c>
    </row>
    <row r="9" spans="1:2" ht="16.5">
      <c r="A9" s="614">
        <v>43191</v>
      </c>
      <c r="B9" s="301" t="s">
        <v>135</v>
      </c>
    </row>
    <row r="10" spans="1:2" ht="16.5">
      <c r="A10" s="614"/>
      <c r="B10" s="301" t="s">
        <v>136</v>
      </c>
    </row>
    <row r="11" spans="1:2" ht="16.5">
      <c r="A11" s="614">
        <v>43215</v>
      </c>
      <c r="B11" s="301" t="s">
        <v>137</v>
      </c>
    </row>
    <row r="12" spans="1:2" ht="16.5">
      <c r="A12" s="614"/>
      <c r="B12" s="301" t="s">
        <v>138</v>
      </c>
    </row>
    <row r="13" spans="1:2" ht="16.5">
      <c r="A13" s="614"/>
      <c r="B13" s="301" t="s">
        <v>139</v>
      </c>
    </row>
    <row r="14" spans="1:2" ht="33">
      <c r="A14" s="614">
        <v>43225</v>
      </c>
      <c r="B14" s="302" t="s">
        <v>140</v>
      </c>
    </row>
    <row r="15" spans="1:2" ht="16.5">
      <c r="A15" s="614"/>
      <c r="B15" s="302" t="s">
        <v>141</v>
      </c>
    </row>
    <row r="16" spans="1:2" ht="16.5">
      <c r="A16" s="614"/>
      <c r="B16" s="302" t="s">
        <v>142</v>
      </c>
    </row>
    <row r="17" spans="1:2" ht="16.5">
      <c r="A17" s="614"/>
      <c r="B17" s="302" t="s">
        <v>143</v>
      </c>
    </row>
    <row r="18" spans="1:2" ht="33">
      <c r="A18" s="614">
        <v>43255</v>
      </c>
      <c r="B18" s="302" t="s">
        <v>144</v>
      </c>
    </row>
    <row r="19" spans="1:2" ht="16.5">
      <c r="A19" s="614"/>
      <c r="B19" s="302" t="s">
        <v>145</v>
      </c>
    </row>
    <row r="20" spans="1:2" ht="17.25" customHeight="1">
      <c r="A20" s="614"/>
      <c r="B20" s="302" t="s">
        <v>146</v>
      </c>
    </row>
    <row r="21" spans="1:2" ht="33">
      <c r="A21" s="614">
        <v>43313</v>
      </c>
      <c r="B21" s="302" t="s">
        <v>147</v>
      </c>
    </row>
    <row r="22" spans="1:2" ht="16.5">
      <c r="A22" s="614"/>
      <c r="B22" s="302" t="s">
        <v>148</v>
      </c>
    </row>
    <row r="23" spans="1:2" ht="33">
      <c r="A23" s="614">
        <v>43466</v>
      </c>
      <c r="B23" s="302" t="s">
        <v>149</v>
      </c>
    </row>
    <row r="24" spans="1:2" ht="16.5">
      <c r="A24" s="614">
        <v>43497</v>
      </c>
      <c r="B24" s="302" t="s">
        <v>150</v>
      </c>
    </row>
    <row r="25" spans="1:2" ht="16.5">
      <c r="A25" s="614"/>
      <c r="B25" s="302" t="s">
        <v>151</v>
      </c>
    </row>
    <row r="26" spans="1:2" ht="16.5">
      <c r="A26" s="614">
        <v>43497</v>
      </c>
      <c r="B26" s="302" t="s">
        <v>152</v>
      </c>
    </row>
    <row r="27" spans="1:2" ht="16.5">
      <c r="A27" s="614"/>
      <c r="B27" s="302" t="s">
        <v>153</v>
      </c>
    </row>
    <row r="28" spans="1:2" ht="16.5">
      <c r="A28" s="614">
        <v>43525</v>
      </c>
      <c r="B28" s="302" t="s">
        <v>154</v>
      </c>
    </row>
    <row r="29" spans="1:2" ht="16.5">
      <c r="A29" s="614"/>
      <c r="B29" s="302" t="s">
        <v>155</v>
      </c>
    </row>
    <row r="30" spans="1:2" ht="15">
      <c r="A30" s="614"/>
      <c r="B30" s="302" t="s">
        <v>156</v>
      </c>
    </row>
    <row r="31" spans="1:2" ht="33.6">
      <c r="A31" s="614">
        <v>43594</v>
      </c>
      <c r="B31" s="302" t="s">
        <v>157</v>
      </c>
    </row>
    <row r="32" spans="1:2" ht="15">
      <c r="A32" s="614">
        <v>43625</v>
      </c>
      <c r="B32" s="302" t="s">
        <v>158</v>
      </c>
    </row>
    <row r="33" spans="1:2" ht="33.6">
      <c r="A33" s="614"/>
      <c r="B33" s="302" t="s">
        <v>159</v>
      </c>
    </row>
    <row r="34" spans="1:2" ht="15">
      <c r="A34" s="614"/>
      <c r="B34" s="302" t="s">
        <v>160</v>
      </c>
    </row>
    <row r="35" spans="1:2" ht="15">
      <c r="A35" s="614">
        <v>43811</v>
      </c>
      <c r="B35" s="302" t="s">
        <v>161</v>
      </c>
    </row>
    <row r="36" spans="1:2" ht="15">
      <c r="A36" s="614"/>
      <c r="B36" s="302" t="s">
        <v>162</v>
      </c>
    </row>
    <row r="37" spans="1:2" ht="15">
      <c r="A37" s="614"/>
      <c r="B37" s="302" t="s">
        <v>163</v>
      </c>
    </row>
    <row r="38" spans="1:2" ht="33.6">
      <c r="A38" s="614">
        <v>43881</v>
      </c>
      <c r="B38" s="302" t="s">
        <v>164</v>
      </c>
    </row>
    <row r="39" spans="1:2" ht="15">
      <c r="A39" s="614"/>
      <c r="B39" s="302"/>
    </row>
    <row r="40" spans="1:2" ht="15">
      <c r="A40" s="614"/>
      <c r="B40" s="302"/>
    </row>
    <row r="41" spans="1:2" ht="15">
      <c r="A41" s="614"/>
      <c r="B41" s="302"/>
    </row>
    <row r="42" spans="1:2" ht="15">
      <c r="A42" s="614"/>
      <c r="B42" s="302"/>
    </row>
  </sheetData>
  <sheetProtection algorithmName="SHA-512" hashValue="biBo0VCotkaNkxhAgBgSZFXzad1yWDmQNIhTrdG9LJ5eEaiMbyoPUg24VSShLQnTriA9/mXl3XOiNhP2N//BVg==" saltValue="KB/MC15lp2ZruuuwpgcIcg==" spinCount="100000" sheet="1" objects="1" scenarios="1"/>
  <printOptions horizontalCentered="1"/>
  <pageMargins left="0.2" right="0.2" top="0.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CL600"/>
  <sheetViews>
    <sheetView zoomScale="60" zoomScaleNormal="60" zoomScalePageLayoutView="55" workbookViewId="0" topLeftCell="C1">
      <selection activeCell="AB7" sqref="AB7"/>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90" width="8.7109375" style="165" customWidth="1"/>
    <col min="91" max="16384" width="8.7109375" style="17" customWidth="1"/>
  </cols>
  <sheetData>
    <row r="1" spans="2:90"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row>
    <row r="2" spans="2:90" s="5" customFormat="1" ht="111" customHeight="1" hidden="1" thickBot="1">
      <c r="B2" s="84"/>
      <c r="C2" s="6"/>
      <c r="D2" s="6"/>
      <c r="E2" s="7"/>
      <c r="F2" s="8"/>
      <c r="G2" s="8"/>
      <c r="H2" s="8" t="s">
        <v>227</v>
      </c>
      <c r="I2" s="9">
        <v>46529</v>
      </c>
      <c r="J2" s="346">
        <v>50050</v>
      </c>
      <c r="K2" s="346">
        <v>50050</v>
      </c>
      <c r="L2" s="346">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346">
        <v>665</v>
      </c>
      <c r="AN2" s="346"/>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row>
    <row r="3" spans="2:90" s="5" customFormat="1" ht="220.5" customHeight="1" hidden="1" thickBot="1">
      <c r="B3" s="85" t="s">
        <v>165</v>
      </c>
      <c r="C3" s="14" t="s">
        <v>236</v>
      </c>
      <c r="D3" s="14" t="s">
        <v>237</v>
      </c>
      <c r="E3" s="30" t="s">
        <v>238</v>
      </c>
      <c r="F3" s="14" t="s">
        <v>239</v>
      </c>
      <c r="G3" s="14" t="s">
        <v>240</v>
      </c>
      <c r="H3" s="14" t="s">
        <v>241</v>
      </c>
      <c r="I3" s="12" t="s">
        <v>242</v>
      </c>
      <c r="J3" s="347" t="s">
        <v>243</v>
      </c>
      <c r="K3" s="347" t="s">
        <v>246</v>
      </c>
      <c r="L3" s="347"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154" t="s">
        <v>300</v>
      </c>
      <c r="AN3" s="154"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row>
    <row r="4" spans="2:90" ht="21" customHeight="1">
      <c r="B4" s="84"/>
      <c r="C4" s="334" t="str">
        <f>'Permit Limits'!E5</f>
        <v>TN0067865</v>
      </c>
      <c r="D4" s="334" t="str">
        <f>'Permit Limits'!D10</f>
        <v>External Outfall</v>
      </c>
      <c r="E4" s="335" t="str">
        <f>'Permit Limits'!E10</f>
        <v>001</v>
      </c>
      <c r="F4" s="334">
        <f>'Permit Limits'!H5</f>
        <v>2024</v>
      </c>
      <c r="G4" s="334" t="s">
        <v>310</v>
      </c>
      <c r="H4" s="336">
        <v>1</v>
      </c>
      <c r="I4" s="49"/>
      <c r="J4" s="50"/>
      <c r="K4" s="50"/>
      <c r="L4" s="61"/>
      <c r="M4" s="307"/>
      <c r="N4" s="308"/>
      <c r="O4" s="367" t="str">
        <f aca="true" t="shared" si="0" ref="O4:O34">IF(N4&lt;&gt;0,(8.34*K4*N4),"")</f>
        <v/>
      </c>
      <c r="P4" s="367" t="str">
        <f aca="true" t="shared" si="1" ref="P4:P34">IF(M4&lt;&gt;0,(1-N4/M4)*100,"")</f>
        <v/>
      </c>
      <c r="Q4" s="308"/>
      <c r="R4" s="64"/>
      <c r="S4" s="307"/>
      <c r="T4" s="308"/>
      <c r="U4" s="367" t="str">
        <f aca="true" t="shared" si="2" ref="U4:U34">IF(T4&lt;&gt;0,(8.34*K4*T4),"")</f>
        <v/>
      </c>
      <c r="V4" s="367" t="str">
        <f>IF(S4&lt;&gt;0,(1-T4/S4)*100,"")</f>
        <v/>
      </c>
      <c r="W4" s="308"/>
      <c r="X4" s="64"/>
      <c r="Y4" s="64"/>
      <c r="Z4" s="64"/>
      <c r="AA4" s="310"/>
      <c r="AB4" s="309"/>
      <c r="AC4" s="310"/>
      <c r="AD4" s="64"/>
      <c r="AE4" s="310"/>
      <c r="AF4" s="145"/>
      <c r="AG4" s="308"/>
      <c r="AH4" s="367" t="str">
        <f aca="true" t="shared" si="3" ref="AH4:AH34">IF(AG4&lt;&gt;0,(8.34*K4*AG4),"")</f>
        <v/>
      </c>
      <c r="AI4" s="308"/>
      <c r="AJ4" s="311" t="str">
        <f aca="true" t="shared" si="4" ref="AJ4:AJ34">IF(AI4&lt;&gt;0,(8.34*K4*AI4),"")</f>
        <v/>
      </c>
      <c r="AK4" s="308"/>
      <c r="AL4" s="367" t="str">
        <f aca="true" t="shared" si="5" ref="AL4:AL34">IF(AK4&lt;&gt;0,(8.34*K4*AK4),"")</f>
        <v/>
      </c>
      <c r="AM4" s="61"/>
      <c r="AN4" s="365"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row>
    <row r="5" spans="2:90" ht="21" customHeight="1">
      <c r="B5" s="84"/>
      <c r="C5" s="338" t="str">
        <f>C4</f>
        <v>TN0067865</v>
      </c>
      <c r="D5" s="338" t="str">
        <f>D4</f>
        <v>External Outfall</v>
      </c>
      <c r="E5" s="338" t="str">
        <f>E4</f>
        <v>001</v>
      </c>
      <c r="F5" s="338">
        <f>F4</f>
        <v>2024</v>
      </c>
      <c r="G5" s="338" t="s">
        <v>310</v>
      </c>
      <c r="H5" s="339">
        <v>2</v>
      </c>
      <c r="I5" s="100"/>
      <c r="J5" s="106"/>
      <c r="K5" s="106"/>
      <c r="L5" s="101"/>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3"/>
      <c r="AD5" s="109"/>
      <c r="AE5" s="53"/>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row>
    <row r="6" spans="2:90" ht="21" customHeight="1">
      <c r="B6" s="84"/>
      <c r="C6" s="338" t="str">
        <f aca="true" t="shared" si="7" ref="C6:C34">C5</f>
        <v>TN0067865</v>
      </c>
      <c r="D6" s="338" t="str">
        <f aca="true" t="shared" si="8" ref="D6:D34">D5</f>
        <v>External Outfall</v>
      </c>
      <c r="E6" s="338" t="str">
        <f aca="true" t="shared" si="9" ref="E6:E34">E5</f>
        <v>001</v>
      </c>
      <c r="F6" s="338">
        <f aca="true" t="shared" si="10" ref="F6:F33">F5</f>
        <v>2024</v>
      </c>
      <c r="G6" s="338" t="s">
        <v>310</v>
      </c>
      <c r="H6" s="339">
        <v>3</v>
      </c>
      <c r="I6" s="104"/>
      <c r="J6" s="107"/>
      <c r="K6" s="107"/>
      <c r="L6" s="102"/>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5"/>
      <c r="AD6" s="110"/>
      <c r="AE6" s="55"/>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row>
    <row r="7" spans="2:90" ht="21" customHeight="1">
      <c r="B7" s="84"/>
      <c r="C7" s="338" t="str">
        <f t="shared" si="7"/>
        <v>TN0067865</v>
      </c>
      <c r="D7" s="338" t="str">
        <f t="shared" si="8"/>
        <v>External Outfall</v>
      </c>
      <c r="E7" s="338" t="str">
        <f t="shared" si="9"/>
        <v>001</v>
      </c>
      <c r="F7" s="338">
        <f t="shared" si="10"/>
        <v>2024</v>
      </c>
      <c r="G7" s="338" t="s">
        <v>310</v>
      </c>
      <c r="H7" s="339">
        <v>4</v>
      </c>
      <c r="I7" s="100"/>
      <c r="J7" s="106"/>
      <c r="K7" s="106"/>
      <c r="L7" s="101"/>
      <c r="M7" s="112"/>
      <c r="N7" s="101"/>
      <c r="O7" s="361" t="str">
        <f t="shared" si="0"/>
        <v/>
      </c>
      <c r="P7" s="361" t="str">
        <f t="shared" si="1"/>
        <v/>
      </c>
      <c r="Q7" s="101"/>
      <c r="R7" s="109"/>
      <c r="S7" s="112"/>
      <c r="T7" s="101"/>
      <c r="U7" s="361" t="str">
        <f t="shared" si="2"/>
        <v/>
      </c>
      <c r="V7" s="361" t="str">
        <f t="shared" si="11"/>
        <v/>
      </c>
      <c r="W7" s="101"/>
      <c r="X7" s="109"/>
      <c r="Y7" s="109"/>
      <c r="Z7" s="109"/>
      <c r="AA7" s="53"/>
      <c r="AB7" s="66"/>
      <c r="AC7" s="53"/>
      <c r="AD7" s="109"/>
      <c r="AE7" s="53"/>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row>
    <row r="8" spans="2:90" ht="21" customHeight="1">
      <c r="B8" s="84"/>
      <c r="C8" s="338" t="str">
        <f t="shared" si="7"/>
        <v>TN0067865</v>
      </c>
      <c r="D8" s="338" t="str">
        <f t="shared" si="8"/>
        <v>External Outfall</v>
      </c>
      <c r="E8" s="338" t="str">
        <f t="shared" si="9"/>
        <v>001</v>
      </c>
      <c r="F8" s="338">
        <f t="shared" si="10"/>
        <v>2024</v>
      </c>
      <c r="G8" s="338" t="s">
        <v>310</v>
      </c>
      <c r="H8" s="339">
        <v>5</v>
      </c>
      <c r="I8" s="104"/>
      <c r="J8" s="107"/>
      <c r="K8" s="107"/>
      <c r="L8" s="102"/>
      <c r="M8" s="113"/>
      <c r="N8" s="102"/>
      <c r="O8" s="361" t="str">
        <f t="shared" si="0"/>
        <v/>
      </c>
      <c r="P8" s="361" t="str">
        <f t="shared" si="1"/>
        <v/>
      </c>
      <c r="Q8" s="102"/>
      <c r="R8" s="110"/>
      <c r="S8" s="113"/>
      <c r="T8" s="102"/>
      <c r="U8" s="361" t="str">
        <f t="shared" si="2"/>
        <v/>
      </c>
      <c r="V8" s="361" t="str">
        <f t="shared" si="11"/>
        <v/>
      </c>
      <c r="W8" s="102"/>
      <c r="X8" s="110"/>
      <c r="Y8" s="110"/>
      <c r="Z8" s="110"/>
      <c r="AA8" s="55"/>
      <c r="AB8" s="67"/>
      <c r="AC8" s="55"/>
      <c r="AD8" s="110"/>
      <c r="AE8" s="55"/>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row>
    <row r="9" spans="2:90" ht="21" customHeight="1">
      <c r="B9" s="84"/>
      <c r="C9" s="338" t="str">
        <f t="shared" si="7"/>
        <v>TN0067865</v>
      </c>
      <c r="D9" s="338" t="str">
        <f t="shared" si="8"/>
        <v>External Outfall</v>
      </c>
      <c r="E9" s="338" t="str">
        <f t="shared" si="9"/>
        <v>001</v>
      </c>
      <c r="F9" s="338">
        <f t="shared" si="10"/>
        <v>2024</v>
      </c>
      <c r="G9" s="338" t="s">
        <v>310</v>
      </c>
      <c r="H9" s="339">
        <v>6</v>
      </c>
      <c r="I9" s="100"/>
      <c r="J9" s="106"/>
      <c r="K9" s="106"/>
      <c r="L9" s="101"/>
      <c r="M9" s="112"/>
      <c r="N9" s="101"/>
      <c r="O9" s="361" t="str">
        <f t="shared" si="0"/>
        <v/>
      </c>
      <c r="P9" s="361" t="str">
        <f t="shared" si="1"/>
        <v/>
      </c>
      <c r="Q9" s="101"/>
      <c r="R9" s="109"/>
      <c r="S9" s="112"/>
      <c r="T9" s="101"/>
      <c r="U9" s="361" t="str">
        <f t="shared" si="2"/>
        <v/>
      </c>
      <c r="V9" s="361" t="str">
        <f t="shared" si="11"/>
        <v/>
      </c>
      <c r="W9" s="101"/>
      <c r="X9" s="109"/>
      <c r="Y9" s="109"/>
      <c r="Z9" s="109"/>
      <c r="AA9" s="53"/>
      <c r="AB9" s="66"/>
      <c r="AC9" s="53"/>
      <c r="AD9" s="109"/>
      <c r="AE9" s="53"/>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row>
    <row r="10" spans="2:90" ht="21" customHeight="1">
      <c r="B10" s="84"/>
      <c r="C10" s="338" t="str">
        <f t="shared" si="7"/>
        <v>TN0067865</v>
      </c>
      <c r="D10" s="338" t="str">
        <f t="shared" si="8"/>
        <v>External Outfall</v>
      </c>
      <c r="E10" s="338" t="str">
        <f t="shared" si="9"/>
        <v>001</v>
      </c>
      <c r="F10" s="338">
        <f t="shared" si="10"/>
        <v>2024</v>
      </c>
      <c r="G10" s="338" t="s">
        <v>310</v>
      </c>
      <c r="H10" s="339">
        <v>7</v>
      </c>
      <c r="I10" s="104"/>
      <c r="J10" s="107"/>
      <c r="K10" s="107"/>
      <c r="L10" s="102"/>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5"/>
      <c r="AD10" s="110"/>
      <c r="AE10" s="55"/>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row>
    <row r="11" spans="2:90" ht="21" customHeight="1">
      <c r="B11" s="84"/>
      <c r="C11" s="338" t="str">
        <f t="shared" si="7"/>
        <v>TN0067865</v>
      </c>
      <c r="D11" s="338" t="str">
        <f t="shared" si="8"/>
        <v>External Outfall</v>
      </c>
      <c r="E11" s="338" t="str">
        <f t="shared" si="9"/>
        <v>001</v>
      </c>
      <c r="F11" s="338">
        <f t="shared" si="10"/>
        <v>2024</v>
      </c>
      <c r="G11" s="338" t="s">
        <v>310</v>
      </c>
      <c r="H11" s="339">
        <v>8</v>
      </c>
      <c r="I11" s="100"/>
      <c r="J11" s="106"/>
      <c r="K11" s="106"/>
      <c r="L11" s="101"/>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3"/>
      <c r="AD11" s="109"/>
      <c r="AE11" s="53"/>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row>
    <row r="12" spans="2:90" ht="21" customHeight="1">
      <c r="B12" s="84"/>
      <c r="C12" s="338" t="str">
        <f t="shared" si="7"/>
        <v>TN0067865</v>
      </c>
      <c r="D12" s="338" t="str">
        <f t="shared" si="8"/>
        <v>External Outfall</v>
      </c>
      <c r="E12" s="338" t="str">
        <f t="shared" si="9"/>
        <v>001</v>
      </c>
      <c r="F12" s="338">
        <f t="shared" si="10"/>
        <v>2024</v>
      </c>
      <c r="G12" s="338" t="s">
        <v>310</v>
      </c>
      <c r="H12" s="339">
        <v>9</v>
      </c>
      <c r="I12" s="104"/>
      <c r="J12" s="107"/>
      <c r="K12" s="107"/>
      <c r="L12" s="102"/>
      <c r="M12" s="113"/>
      <c r="N12" s="102"/>
      <c r="O12" s="361" t="str">
        <f t="shared" si="0"/>
        <v/>
      </c>
      <c r="P12" s="361" t="str">
        <f t="shared" si="1"/>
        <v/>
      </c>
      <c r="Q12" s="102"/>
      <c r="R12" s="110"/>
      <c r="S12" s="113"/>
      <c r="T12" s="102"/>
      <c r="U12" s="361" t="str">
        <f t="shared" si="2"/>
        <v/>
      </c>
      <c r="V12" s="361" t="str">
        <f t="shared" si="11"/>
        <v/>
      </c>
      <c r="W12" s="102"/>
      <c r="X12" s="110"/>
      <c r="Y12" s="110"/>
      <c r="Z12" s="110"/>
      <c r="AA12" s="55"/>
      <c r="AB12" s="67"/>
      <c r="AC12" s="55"/>
      <c r="AD12" s="110"/>
      <c r="AE12" s="55"/>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row>
    <row r="13" spans="2:90" ht="21" customHeight="1">
      <c r="B13" s="84"/>
      <c r="C13" s="338" t="str">
        <f t="shared" si="7"/>
        <v>TN0067865</v>
      </c>
      <c r="D13" s="338" t="str">
        <f t="shared" si="8"/>
        <v>External Outfall</v>
      </c>
      <c r="E13" s="338" t="str">
        <f t="shared" si="9"/>
        <v>001</v>
      </c>
      <c r="F13" s="338">
        <f t="shared" si="10"/>
        <v>2024</v>
      </c>
      <c r="G13" s="338" t="s">
        <v>310</v>
      </c>
      <c r="H13" s="339">
        <v>10</v>
      </c>
      <c r="I13" s="100"/>
      <c r="J13" s="106"/>
      <c r="K13" s="106"/>
      <c r="L13" s="101"/>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3"/>
      <c r="AD13" s="109"/>
      <c r="AE13" s="53"/>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row>
    <row r="14" spans="2:90" ht="21" customHeight="1">
      <c r="B14" s="84"/>
      <c r="C14" s="338" t="str">
        <f t="shared" si="7"/>
        <v>TN0067865</v>
      </c>
      <c r="D14" s="338" t="str">
        <f t="shared" si="8"/>
        <v>External Outfall</v>
      </c>
      <c r="E14" s="338" t="str">
        <f t="shared" si="9"/>
        <v>001</v>
      </c>
      <c r="F14" s="338">
        <f t="shared" si="10"/>
        <v>2024</v>
      </c>
      <c r="G14" s="338" t="s">
        <v>310</v>
      </c>
      <c r="H14" s="339">
        <v>11</v>
      </c>
      <c r="I14" s="104"/>
      <c r="J14" s="107"/>
      <c r="K14" s="107"/>
      <c r="L14" s="102"/>
      <c r="M14" s="70"/>
      <c r="N14" s="71"/>
      <c r="O14" s="361" t="str">
        <f t="shared" si="0"/>
        <v/>
      </c>
      <c r="P14" s="361" t="str">
        <f t="shared" si="1"/>
        <v/>
      </c>
      <c r="Q14" s="102"/>
      <c r="R14" s="110"/>
      <c r="S14" s="70"/>
      <c r="T14" s="71"/>
      <c r="U14" s="361" t="str">
        <f t="shared" si="2"/>
        <v/>
      </c>
      <c r="V14" s="361" t="str">
        <f t="shared" si="11"/>
        <v/>
      </c>
      <c r="W14" s="102"/>
      <c r="X14" s="110"/>
      <c r="Y14" s="110"/>
      <c r="Z14" s="110"/>
      <c r="AA14" s="55"/>
      <c r="AB14" s="67"/>
      <c r="AC14" s="55"/>
      <c r="AD14" s="110"/>
      <c r="AE14" s="55"/>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row>
    <row r="15" spans="2:90" ht="21" customHeight="1">
      <c r="B15" s="84"/>
      <c r="C15" s="338" t="str">
        <f t="shared" si="7"/>
        <v>TN0067865</v>
      </c>
      <c r="D15" s="338" t="str">
        <f t="shared" si="8"/>
        <v>External Outfall</v>
      </c>
      <c r="E15" s="338" t="str">
        <f t="shared" si="9"/>
        <v>001</v>
      </c>
      <c r="F15" s="338">
        <f t="shared" si="10"/>
        <v>2024</v>
      </c>
      <c r="G15" s="338" t="s">
        <v>310</v>
      </c>
      <c r="H15" s="339">
        <v>12</v>
      </c>
      <c r="I15" s="100"/>
      <c r="J15" s="106"/>
      <c r="K15" s="106"/>
      <c r="L15" s="101"/>
      <c r="M15" s="112"/>
      <c r="N15" s="101"/>
      <c r="O15" s="361" t="str">
        <f t="shared" si="0"/>
        <v/>
      </c>
      <c r="P15" s="361" t="str">
        <f t="shared" si="1"/>
        <v/>
      </c>
      <c r="Q15" s="101"/>
      <c r="R15" s="109"/>
      <c r="S15" s="112"/>
      <c r="T15" s="101"/>
      <c r="U15" s="361" t="str">
        <f t="shared" si="2"/>
        <v/>
      </c>
      <c r="V15" s="361" t="str">
        <f t="shared" si="11"/>
        <v/>
      </c>
      <c r="W15" s="101"/>
      <c r="X15" s="109"/>
      <c r="Y15" s="109"/>
      <c r="Z15" s="109"/>
      <c r="AA15" s="53"/>
      <c r="AB15" s="66"/>
      <c r="AC15" s="53"/>
      <c r="AD15" s="109"/>
      <c r="AE15" s="53"/>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row>
    <row r="16" spans="2:90" ht="21" customHeight="1">
      <c r="B16" s="84"/>
      <c r="C16" s="338" t="str">
        <f t="shared" si="7"/>
        <v>TN0067865</v>
      </c>
      <c r="D16" s="338" t="str">
        <f t="shared" si="8"/>
        <v>External Outfall</v>
      </c>
      <c r="E16" s="338" t="str">
        <f t="shared" si="9"/>
        <v>001</v>
      </c>
      <c r="F16" s="338">
        <f t="shared" si="10"/>
        <v>2024</v>
      </c>
      <c r="G16" s="338" t="s">
        <v>310</v>
      </c>
      <c r="H16" s="339">
        <v>13</v>
      </c>
      <c r="I16" s="104"/>
      <c r="J16" s="107"/>
      <c r="K16" s="107"/>
      <c r="L16" s="102"/>
      <c r="M16" s="70"/>
      <c r="N16" s="71"/>
      <c r="O16" s="361" t="str">
        <f t="shared" si="0"/>
        <v/>
      </c>
      <c r="P16" s="361" t="str">
        <f t="shared" si="1"/>
        <v/>
      </c>
      <c r="Q16" s="102"/>
      <c r="R16" s="110"/>
      <c r="S16" s="70"/>
      <c r="T16" s="71"/>
      <c r="U16" s="361" t="str">
        <f t="shared" si="2"/>
        <v/>
      </c>
      <c r="V16" s="361" t="str">
        <f t="shared" si="11"/>
        <v/>
      </c>
      <c r="W16" s="102"/>
      <c r="X16" s="110"/>
      <c r="Y16" s="72"/>
      <c r="Z16" s="72"/>
      <c r="AA16" s="73"/>
      <c r="AB16" s="31"/>
      <c r="AC16" s="73"/>
      <c r="AD16" s="72"/>
      <c r="AE16" s="73"/>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row>
    <row r="17" spans="2:40" ht="21" customHeight="1">
      <c r="B17" s="84"/>
      <c r="C17" s="338" t="str">
        <f t="shared" si="7"/>
        <v>TN0067865</v>
      </c>
      <c r="D17" s="338" t="str">
        <f t="shared" si="8"/>
        <v>External Outfall</v>
      </c>
      <c r="E17" s="338" t="str">
        <f t="shared" si="9"/>
        <v>001</v>
      </c>
      <c r="F17" s="338">
        <f t="shared" si="10"/>
        <v>2024</v>
      </c>
      <c r="G17" s="338" t="s">
        <v>310</v>
      </c>
      <c r="H17" s="339">
        <v>14</v>
      </c>
      <c r="I17" s="100"/>
      <c r="J17" s="106"/>
      <c r="K17" s="106"/>
      <c r="L17" s="101"/>
      <c r="M17" s="112"/>
      <c r="N17" s="101"/>
      <c r="O17" s="361" t="str">
        <f t="shared" si="0"/>
        <v/>
      </c>
      <c r="P17" s="361" t="str">
        <f t="shared" si="1"/>
        <v/>
      </c>
      <c r="Q17" s="101"/>
      <c r="R17" s="109"/>
      <c r="S17" s="112"/>
      <c r="T17" s="101"/>
      <c r="U17" s="361" t="str">
        <f t="shared" si="2"/>
        <v/>
      </c>
      <c r="V17" s="361" t="str">
        <f t="shared" si="11"/>
        <v/>
      </c>
      <c r="W17" s="101"/>
      <c r="X17" s="109"/>
      <c r="Y17" s="109"/>
      <c r="Z17" s="109"/>
      <c r="AA17" s="53"/>
      <c r="AB17" s="66"/>
      <c r="AC17" s="53"/>
      <c r="AD17" s="109"/>
      <c r="AE17" s="53"/>
      <c r="AF17" s="146"/>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8" t="str">
        <f t="shared" si="9"/>
        <v>001</v>
      </c>
      <c r="F18" s="338">
        <f t="shared" si="10"/>
        <v>2024</v>
      </c>
      <c r="G18" s="338" t="s">
        <v>310</v>
      </c>
      <c r="H18" s="339">
        <v>15</v>
      </c>
      <c r="I18" s="104"/>
      <c r="J18" s="107"/>
      <c r="K18" s="107"/>
      <c r="L18" s="102"/>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5"/>
      <c r="AD18" s="110"/>
      <c r="AE18" s="55"/>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8" t="str">
        <f t="shared" si="9"/>
        <v>001</v>
      </c>
      <c r="F19" s="338">
        <f t="shared" si="10"/>
        <v>2024</v>
      </c>
      <c r="G19" s="338" t="s">
        <v>310</v>
      </c>
      <c r="H19" s="339">
        <v>16</v>
      </c>
      <c r="I19" s="100"/>
      <c r="J19" s="106"/>
      <c r="K19" s="106"/>
      <c r="L19" s="101"/>
      <c r="M19" s="112"/>
      <c r="N19" s="101"/>
      <c r="O19" s="361" t="str">
        <f t="shared" si="0"/>
        <v/>
      </c>
      <c r="P19" s="361" t="str">
        <f t="shared" si="1"/>
        <v/>
      </c>
      <c r="Q19" s="101"/>
      <c r="R19" s="109"/>
      <c r="S19" s="112"/>
      <c r="T19" s="101"/>
      <c r="U19" s="361" t="str">
        <f t="shared" si="2"/>
        <v/>
      </c>
      <c r="V19" s="361" t="str">
        <f t="shared" si="11"/>
        <v/>
      </c>
      <c r="W19" s="101"/>
      <c r="X19" s="109"/>
      <c r="Y19" s="109"/>
      <c r="Z19" s="109"/>
      <c r="AA19" s="53"/>
      <c r="AB19" s="66"/>
      <c r="AC19" s="53"/>
      <c r="AD19" s="109"/>
      <c r="AE19" s="53"/>
      <c r="AF19" s="146"/>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8" t="str">
        <f t="shared" si="9"/>
        <v>001</v>
      </c>
      <c r="F20" s="338">
        <f t="shared" si="10"/>
        <v>2024</v>
      </c>
      <c r="G20" s="338" t="s">
        <v>310</v>
      </c>
      <c r="H20" s="339">
        <v>17</v>
      </c>
      <c r="I20" s="104"/>
      <c r="J20" s="107"/>
      <c r="K20" s="107"/>
      <c r="L20" s="102"/>
      <c r="M20" s="113"/>
      <c r="N20" s="102"/>
      <c r="O20" s="361" t="str">
        <f t="shared" si="0"/>
        <v/>
      </c>
      <c r="P20" s="361" t="str">
        <f t="shared" si="1"/>
        <v/>
      </c>
      <c r="Q20" s="102"/>
      <c r="R20" s="110"/>
      <c r="S20" s="113"/>
      <c r="T20" s="102"/>
      <c r="U20" s="361" t="str">
        <f t="shared" si="2"/>
        <v/>
      </c>
      <c r="V20" s="361" t="str">
        <f t="shared" si="11"/>
        <v/>
      </c>
      <c r="W20" s="102"/>
      <c r="X20" s="110"/>
      <c r="Y20" s="110"/>
      <c r="Z20" s="110"/>
      <c r="AA20" s="55"/>
      <c r="AB20" s="67"/>
      <c r="AC20" s="55"/>
      <c r="AD20" s="110"/>
      <c r="AE20" s="55"/>
      <c r="AF20" s="147"/>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8" t="str">
        <f t="shared" si="9"/>
        <v>001</v>
      </c>
      <c r="F21" s="338">
        <f t="shared" si="10"/>
        <v>2024</v>
      </c>
      <c r="G21" s="338" t="s">
        <v>310</v>
      </c>
      <c r="H21" s="339">
        <v>18</v>
      </c>
      <c r="I21" s="100"/>
      <c r="J21" s="106"/>
      <c r="K21" s="106"/>
      <c r="L21" s="101"/>
      <c r="M21" s="112"/>
      <c r="N21" s="101"/>
      <c r="O21" s="361" t="str">
        <f t="shared" si="0"/>
        <v/>
      </c>
      <c r="P21" s="361" t="str">
        <f t="shared" si="1"/>
        <v/>
      </c>
      <c r="Q21" s="101"/>
      <c r="R21" s="109"/>
      <c r="S21" s="112"/>
      <c r="T21" s="101"/>
      <c r="U21" s="361" t="str">
        <f t="shared" si="2"/>
        <v/>
      </c>
      <c r="V21" s="361" t="str">
        <f t="shared" si="11"/>
        <v/>
      </c>
      <c r="W21" s="101"/>
      <c r="X21" s="109"/>
      <c r="Y21" s="109"/>
      <c r="Z21" s="109"/>
      <c r="AA21" s="53"/>
      <c r="AB21" s="66"/>
      <c r="AC21" s="53"/>
      <c r="AD21" s="109"/>
      <c r="AE21" s="53"/>
      <c r="AF21" s="146"/>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8" t="str">
        <f t="shared" si="9"/>
        <v>001</v>
      </c>
      <c r="F22" s="338">
        <f t="shared" si="10"/>
        <v>2024</v>
      </c>
      <c r="G22" s="338" t="s">
        <v>310</v>
      </c>
      <c r="H22" s="339">
        <v>19</v>
      </c>
      <c r="I22" s="104"/>
      <c r="J22" s="107"/>
      <c r="K22" s="107"/>
      <c r="L22" s="102"/>
      <c r="M22" s="70"/>
      <c r="N22" s="71"/>
      <c r="O22" s="361" t="str">
        <f t="shared" si="0"/>
        <v/>
      </c>
      <c r="P22" s="361" t="str">
        <f t="shared" si="1"/>
        <v/>
      </c>
      <c r="Q22" s="102"/>
      <c r="R22" s="110"/>
      <c r="S22" s="70"/>
      <c r="T22" s="71"/>
      <c r="U22" s="361" t="str">
        <f t="shared" si="2"/>
        <v/>
      </c>
      <c r="V22" s="361" t="str">
        <f t="shared" si="11"/>
        <v/>
      </c>
      <c r="W22" s="102"/>
      <c r="X22" s="110"/>
      <c r="Y22" s="110"/>
      <c r="Z22" s="110"/>
      <c r="AA22" s="55"/>
      <c r="AB22" s="67"/>
      <c r="AC22" s="55"/>
      <c r="AD22" s="110"/>
      <c r="AE22" s="55"/>
      <c r="AF22" s="147"/>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8" t="str">
        <f t="shared" si="9"/>
        <v>001</v>
      </c>
      <c r="F23" s="338">
        <f t="shared" si="10"/>
        <v>2024</v>
      </c>
      <c r="G23" s="338" t="s">
        <v>310</v>
      </c>
      <c r="H23" s="339">
        <v>20</v>
      </c>
      <c r="I23" s="100"/>
      <c r="J23" s="106"/>
      <c r="K23" s="106"/>
      <c r="L23" s="101"/>
      <c r="M23" s="112"/>
      <c r="N23" s="101"/>
      <c r="O23" s="361" t="str">
        <f t="shared" si="0"/>
        <v/>
      </c>
      <c r="P23" s="361" t="str">
        <f t="shared" si="1"/>
        <v/>
      </c>
      <c r="Q23" s="101"/>
      <c r="R23" s="109"/>
      <c r="S23" s="112"/>
      <c r="T23" s="101"/>
      <c r="U23" s="361" t="str">
        <f t="shared" si="2"/>
        <v/>
      </c>
      <c r="V23" s="361" t="str">
        <f t="shared" si="11"/>
        <v/>
      </c>
      <c r="W23" s="101"/>
      <c r="X23" s="109"/>
      <c r="Y23" s="109"/>
      <c r="Z23" s="109"/>
      <c r="AA23" s="53"/>
      <c r="AB23" s="66"/>
      <c r="AC23" s="53"/>
      <c r="AD23" s="109"/>
      <c r="AE23" s="53"/>
      <c r="AF23" s="146"/>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8" t="str">
        <f t="shared" si="9"/>
        <v>001</v>
      </c>
      <c r="F24" s="338">
        <f t="shared" si="10"/>
        <v>2024</v>
      </c>
      <c r="G24" s="338" t="s">
        <v>310</v>
      </c>
      <c r="H24" s="339">
        <v>21</v>
      </c>
      <c r="I24" s="104"/>
      <c r="J24" s="107"/>
      <c r="K24" s="107"/>
      <c r="L24" s="102"/>
      <c r="M24" s="70"/>
      <c r="N24" s="71"/>
      <c r="O24" s="361" t="str">
        <f t="shared" si="0"/>
        <v/>
      </c>
      <c r="P24" s="361" t="str">
        <f t="shared" si="1"/>
        <v/>
      </c>
      <c r="Q24" s="102"/>
      <c r="R24" s="110"/>
      <c r="S24" s="70"/>
      <c r="T24" s="71"/>
      <c r="U24" s="361" t="str">
        <f t="shared" si="2"/>
        <v/>
      </c>
      <c r="V24" s="361" t="str">
        <f t="shared" si="11"/>
        <v/>
      </c>
      <c r="W24" s="102"/>
      <c r="X24" s="110"/>
      <c r="Y24" s="110"/>
      <c r="Z24" s="110"/>
      <c r="AA24" s="55"/>
      <c r="AB24" s="67"/>
      <c r="AC24" s="55"/>
      <c r="AD24" s="110"/>
      <c r="AE24" s="55"/>
      <c r="AF24" s="147"/>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8" t="str">
        <f t="shared" si="9"/>
        <v>001</v>
      </c>
      <c r="F25" s="338">
        <f t="shared" si="10"/>
        <v>2024</v>
      </c>
      <c r="G25" s="338" t="s">
        <v>310</v>
      </c>
      <c r="H25" s="339">
        <v>22</v>
      </c>
      <c r="I25" s="100"/>
      <c r="J25" s="106"/>
      <c r="K25" s="106"/>
      <c r="L25" s="101"/>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3"/>
      <c r="AD25" s="109"/>
      <c r="AE25" s="53"/>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8" t="str">
        <f t="shared" si="9"/>
        <v>001</v>
      </c>
      <c r="F26" s="338">
        <f t="shared" si="10"/>
        <v>2024</v>
      </c>
      <c r="G26" s="338" t="s">
        <v>310</v>
      </c>
      <c r="H26" s="339">
        <v>23</v>
      </c>
      <c r="I26" s="104"/>
      <c r="J26" s="107"/>
      <c r="K26" s="107"/>
      <c r="L26" s="102"/>
      <c r="M26" s="113"/>
      <c r="N26" s="102"/>
      <c r="O26" s="361" t="str">
        <f t="shared" si="0"/>
        <v/>
      </c>
      <c r="P26" s="361" t="str">
        <f t="shared" si="1"/>
        <v/>
      </c>
      <c r="Q26" s="102"/>
      <c r="R26" s="110"/>
      <c r="S26" s="113"/>
      <c r="T26" s="102"/>
      <c r="U26" s="361" t="str">
        <f t="shared" si="2"/>
        <v/>
      </c>
      <c r="V26" s="361" t="str">
        <f t="shared" si="11"/>
        <v/>
      </c>
      <c r="W26" s="102"/>
      <c r="X26" s="110"/>
      <c r="Y26" s="110"/>
      <c r="Z26" s="110"/>
      <c r="AA26" s="55"/>
      <c r="AB26" s="67"/>
      <c r="AC26" s="55"/>
      <c r="AD26" s="110"/>
      <c r="AE26" s="55"/>
      <c r="AF26" s="147"/>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8" t="str">
        <f t="shared" si="9"/>
        <v>001</v>
      </c>
      <c r="F27" s="338">
        <f t="shared" si="10"/>
        <v>2024</v>
      </c>
      <c r="G27" s="338" t="s">
        <v>310</v>
      </c>
      <c r="H27" s="339">
        <v>24</v>
      </c>
      <c r="I27" s="100"/>
      <c r="J27" s="106"/>
      <c r="K27" s="106"/>
      <c r="L27" s="101"/>
      <c r="M27" s="112"/>
      <c r="N27" s="101"/>
      <c r="O27" s="361" t="str">
        <f t="shared" si="0"/>
        <v/>
      </c>
      <c r="P27" s="361" t="str">
        <f t="shared" si="1"/>
        <v/>
      </c>
      <c r="Q27" s="101"/>
      <c r="R27" s="109"/>
      <c r="S27" s="112"/>
      <c r="T27" s="101"/>
      <c r="U27" s="361" t="str">
        <f t="shared" si="2"/>
        <v/>
      </c>
      <c r="V27" s="361" t="str">
        <f t="shared" si="11"/>
        <v/>
      </c>
      <c r="W27" s="101"/>
      <c r="X27" s="109"/>
      <c r="Y27" s="109"/>
      <c r="Z27" s="109"/>
      <c r="AA27" s="53"/>
      <c r="AB27" s="66"/>
      <c r="AC27" s="53"/>
      <c r="AD27" s="109"/>
      <c r="AE27" s="53"/>
      <c r="AF27" s="146"/>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8" t="str">
        <f t="shared" si="9"/>
        <v>001</v>
      </c>
      <c r="F28" s="338">
        <f t="shared" si="10"/>
        <v>2024</v>
      </c>
      <c r="G28" s="338" t="s">
        <v>310</v>
      </c>
      <c r="H28" s="339">
        <v>25</v>
      </c>
      <c r="I28" s="104"/>
      <c r="J28" s="107"/>
      <c r="K28" s="107"/>
      <c r="L28" s="102"/>
      <c r="M28" s="70"/>
      <c r="N28" s="71"/>
      <c r="O28" s="361" t="str">
        <f t="shared" si="0"/>
        <v/>
      </c>
      <c r="P28" s="361" t="str">
        <f t="shared" si="1"/>
        <v/>
      </c>
      <c r="Q28" s="102"/>
      <c r="R28" s="110"/>
      <c r="S28" s="70"/>
      <c r="T28" s="71"/>
      <c r="U28" s="361" t="str">
        <f t="shared" si="2"/>
        <v/>
      </c>
      <c r="V28" s="361" t="str">
        <f t="shared" si="11"/>
        <v/>
      </c>
      <c r="W28" s="102"/>
      <c r="X28" s="110"/>
      <c r="Y28" s="110"/>
      <c r="Z28" s="110"/>
      <c r="AA28" s="55"/>
      <c r="AB28" s="67"/>
      <c r="AC28" s="55"/>
      <c r="AD28" s="110"/>
      <c r="AE28" s="55"/>
      <c r="AF28" s="147"/>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8" t="str">
        <f t="shared" si="9"/>
        <v>001</v>
      </c>
      <c r="F29" s="338">
        <f t="shared" si="10"/>
        <v>2024</v>
      </c>
      <c r="G29" s="338" t="s">
        <v>310</v>
      </c>
      <c r="H29" s="339">
        <v>26</v>
      </c>
      <c r="I29" s="100"/>
      <c r="J29" s="106"/>
      <c r="K29" s="106"/>
      <c r="L29" s="101"/>
      <c r="M29" s="112"/>
      <c r="N29" s="101"/>
      <c r="O29" s="361" t="str">
        <f t="shared" si="0"/>
        <v/>
      </c>
      <c r="P29" s="361" t="str">
        <f t="shared" si="1"/>
        <v/>
      </c>
      <c r="Q29" s="101"/>
      <c r="R29" s="109"/>
      <c r="S29" s="112"/>
      <c r="T29" s="101"/>
      <c r="U29" s="361" t="str">
        <f t="shared" si="2"/>
        <v/>
      </c>
      <c r="V29" s="361" t="str">
        <f t="shared" si="11"/>
        <v/>
      </c>
      <c r="W29" s="101"/>
      <c r="X29" s="109"/>
      <c r="Y29" s="109"/>
      <c r="Z29" s="109"/>
      <c r="AA29" s="53"/>
      <c r="AB29" s="66"/>
      <c r="AC29" s="53"/>
      <c r="AD29" s="109"/>
      <c r="AE29" s="53"/>
      <c r="AF29" s="146"/>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8" t="str">
        <f t="shared" si="9"/>
        <v>001</v>
      </c>
      <c r="F30" s="338">
        <f t="shared" si="10"/>
        <v>2024</v>
      </c>
      <c r="G30" s="338" t="s">
        <v>310</v>
      </c>
      <c r="H30" s="339">
        <v>27</v>
      </c>
      <c r="I30" s="104"/>
      <c r="J30" s="150"/>
      <c r="K30" s="150"/>
      <c r="L30" s="102"/>
      <c r="M30" s="70"/>
      <c r="N30" s="71"/>
      <c r="O30" s="361" t="str">
        <f t="shared" si="0"/>
        <v/>
      </c>
      <c r="P30" s="361" t="str">
        <f t="shared" si="1"/>
        <v/>
      </c>
      <c r="Q30" s="102"/>
      <c r="R30" s="110"/>
      <c r="S30" s="70"/>
      <c r="T30" s="71"/>
      <c r="U30" s="361" t="str">
        <f t="shared" si="2"/>
        <v/>
      </c>
      <c r="V30" s="361" t="str">
        <f t="shared" si="11"/>
        <v/>
      </c>
      <c r="W30" s="102"/>
      <c r="X30" s="110"/>
      <c r="Y30" s="110"/>
      <c r="Z30" s="110"/>
      <c r="AA30" s="55"/>
      <c r="AB30" s="67"/>
      <c r="AC30" s="55"/>
      <c r="AD30" s="110"/>
      <c r="AE30" s="55"/>
      <c r="AF30" s="147"/>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8" t="str">
        <f t="shared" si="9"/>
        <v>001</v>
      </c>
      <c r="F31" s="338">
        <f t="shared" si="10"/>
        <v>2024</v>
      </c>
      <c r="G31" s="338" t="s">
        <v>310</v>
      </c>
      <c r="H31" s="339">
        <v>28</v>
      </c>
      <c r="I31" s="100"/>
      <c r="J31" s="106"/>
      <c r="K31" s="106"/>
      <c r="L31" s="101"/>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3"/>
      <c r="AD31" s="109"/>
      <c r="AE31" s="53"/>
      <c r="AF31" s="146"/>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8" t="str">
        <f t="shared" si="9"/>
        <v>001</v>
      </c>
      <c r="F32" s="338">
        <f t="shared" si="10"/>
        <v>2024</v>
      </c>
      <c r="G32" s="338" t="s">
        <v>310</v>
      </c>
      <c r="H32" s="339">
        <v>29</v>
      </c>
      <c r="I32" s="104"/>
      <c r="J32" s="107"/>
      <c r="K32" s="107"/>
      <c r="L32" s="102"/>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5"/>
      <c r="AD32" s="110"/>
      <c r="AE32" s="55"/>
      <c r="AF32" s="147"/>
      <c r="AG32" s="102"/>
      <c r="AH32" s="361" t="str">
        <f t="shared" si="3"/>
        <v/>
      </c>
      <c r="AI32" s="102"/>
      <c r="AJ32" s="158" t="str">
        <f t="shared" si="4"/>
        <v/>
      </c>
      <c r="AK32" s="102"/>
      <c r="AL32" s="361" t="str">
        <f t="shared" si="5"/>
        <v/>
      </c>
      <c r="AM32" s="102"/>
      <c r="AN32" s="361" t="str">
        <f t="shared" si="6"/>
        <v/>
      </c>
    </row>
    <row r="33" spans="2:90" ht="21" customHeight="1">
      <c r="B33" s="84"/>
      <c r="C33" s="338" t="str">
        <f t="shared" si="7"/>
        <v>TN0067865</v>
      </c>
      <c r="D33" s="338" t="str">
        <f t="shared" si="8"/>
        <v>External Outfall</v>
      </c>
      <c r="E33" s="338" t="str">
        <f t="shared" si="9"/>
        <v>001</v>
      </c>
      <c r="F33" s="338">
        <f t="shared" si="10"/>
        <v>2024</v>
      </c>
      <c r="G33" s="338" t="s">
        <v>310</v>
      </c>
      <c r="H33" s="339">
        <v>30</v>
      </c>
      <c r="I33" s="100"/>
      <c r="J33" s="106"/>
      <c r="K33" s="106"/>
      <c r="L33" s="101"/>
      <c r="M33" s="112"/>
      <c r="N33" s="101"/>
      <c r="O33" s="361" t="str">
        <f t="shared" si="0"/>
        <v/>
      </c>
      <c r="P33" s="361" t="str">
        <f t="shared" si="1"/>
        <v/>
      </c>
      <c r="Q33" s="101"/>
      <c r="R33" s="109"/>
      <c r="S33" s="112"/>
      <c r="T33" s="101"/>
      <c r="U33" s="361" t="str">
        <f t="shared" si="2"/>
        <v/>
      </c>
      <c r="V33" s="361" t="str">
        <f t="shared" si="11"/>
        <v/>
      </c>
      <c r="W33" s="101"/>
      <c r="X33" s="109"/>
      <c r="Y33" s="109"/>
      <c r="Z33" s="109"/>
      <c r="AA33" s="53"/>
      <c r="AB33" s="66"/>
      <c r="AC33" s="53"/>
      <c r="AD33" s="109"/>
      <c r="AE33" s="53"/>
      <c r="AF33" s="146"/>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row>
    <row r="34" spans="2:90" ht="21" customHeight="1" thickBot="1">
      <c r="B34" s="86"/>
      <c r="C34" s="341" t="str">
        <f t="shared" si="7"/>
        <v>TN0067865</v>
      </c>
      <c r="D34" s="341" t="str">
        <f t="shared" si="8"/>
        <v>External Outfall</v>
      </c>
      <c r="E34" s="341" t="str">
        <f t="shared" si="9"/>
        <v>001</v>
      </c>
      <c r="F34" s="341">
        <f>F33</f>
        <v>2024</v>
      </c>
      <c r="G34" s="341" t="s">
        <v>310</v>
      </c>
      <c r="H34" s="342">
        <v>31</v>
      </c>
      <c r="I34" s="105"/>
      <c r="J34" s="108"/>
      <c r="K34" s="108"/>
      <c r="L34" s="103"/>
      <c r="M34" s="114"/>
      <c r="N34" s="103"/>
      <c r="O34" s="366" t="str">
        <f t="shared" si="0"/>
        <v/>
      </c>
      <c r="P34" s="366" t="str">
        <f t="shared" si="1"/>
        <v/>
      </c>
      <c r="Q34" s="103"/>
      <c r="R34" s="111"/>
      <c r="S34" s="114"/>
      <c r="T34" s="103"/>
      <c r="U34" s="366" t="str">
        <f t="shared" si="2"/>
        <v/>
      </c>
      <c r="V34" s="366" t="str">
        <f>IF(S34&lt;&gt;0,(1-T34/S34)*100,"")</f>
        <v/>
      </c>
      <c r="W34" s="103"/>
      <c r="X34" s="111"/>
      <c r="Y34" s="111"/>
      <c r="Z34" s="111"/>
      <c r="AA34" s="57"/>
      <c r="AB34" s="68"/>
      <c r="AC34" s="57"/>
      <c r="AD34" s="111"/>
      <c r="AE34" s="57"/>
      <c r="AF34" s="149"/>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row>
    <row r="35" spans="2:90" s="5" customFormat="1" ht="21" customHeight="1">
      <c r="B35" s="349"/>
      <c r="C35" s="676" t="s">
        <v>311</v>
      </c>
      <c r="D35" s="677"/>
      <c r="E35" s="677"/>
      <c r="F35" s="19"/>
      <c r="G35" s="20"/>
      <c r="H35" s="115" t="s">
        <v>312</v>
      </c>
      <c r="I35" s="116">
        <f>SUM(I4:I34)</f>
        <v>0</v>
      </c>
      <c r="J35" s="117">
        <f>SUM(J4:J34)</f>
        <v>0</v>
      </c>
      <c r="K35" s="117">
        <f>SUM(K4:K34)</f>
        <v>0</v>
      </c>
      <c r="L35" s="118">
        <f>SUM(L4:L34)</f>
        <v>0</v>
      </c>
      <c r="M35" s="123"/>
      <c r="N35" s="124"/>
      <c r="O35" s="118">
        <f>SUM(O4:O34)</f>
        <v>0</v>
      </c>
      <c r="P35" s="124"/>
      <c r="Q35" s="124"/>
      <c r="R35" s="277"/>
      <c r="S35" s="121"/>
      <c r="T35" s="119"/>
      <c r="U35" s="118">
        <f>SUM(U4:U34)</f>
        <v>0</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row>
    <row r="36" spans="2:90" s="5" customFormat="1" ht="21" customHeight="1">
      <c r="B36" s="349"/>
      <c r="C36" s="678"/>
      <c r="D36" s="678"/>
      <c r="E36" s="678"/>
      <c r="F36" s="21"/>
      <c r="G36" s="22"/>
      <c r="H36" s="129" t="s">
        <v>313</v>
      </c>
      <c r="I36" s="130"/>
      <c r="J36" s="131" t="e">
        <f>AVERAGE(J4:J34)</f>
        <v>#DIV/0!</v>
      </c>
      <c r="K36" s="131" t="e">
        <f>AVERAGE(K4:K34)</f>
        <v>#DIV/0!</v>
      </c>
      <c r="L36" s="132"/>
      <c r="M36" s="133" t="e">
        <f aca="true" t="shared" si="12" ref="M36:Y36">AVERAGE(M4:M34)</f>
        <v>#DIV/0!</v>
      </c>
      <c r="N36" s="362" t="e">
        <f t="shared" si="12"/>
        <v>#DIV/0!</v>
      </c>
      <c r="O36" s="362" t="e">
        <f t="shared" si="12"/>
        <v>#DIV/0!</v>
      </c>
      <c r="P36" s="362" t="e">
        <f>(1-N36/M36)*100</f>
        <v>#DIV/0!</v>
      </c>
      <c r="Q36" s="96"/>
      <c r="R36" s="155"/>
      <c r="S36" s="133" t="e">
        <f t="shared" si="12"/>
        <v>#DIV/0!</v>
      </c>
      <c r="T36" s="362" t="e">
        <f t="shared" si="12"/>
        <v>#DIV/0!</v>
      </c>
      <c r="U36" s="362" t="e">
        <f t="shared" si="12"/>
        <v>#DIV/0!</v>
      </c>
      <c r="V36" s="362" t="e">
        <f>(1-T36/S36)*100</f>
        <v>#DIV/0!</v>
      </c>
      <c r="W36" s="96"/>
      <c r="X36" s="155"/>
      <c r="Y36" s="363" t="e">
        <f t="shared" si="12"/>
        <v>#DIV/0!</v>
      </c>
      <c r="Z36" s="135"/>
      <c r="AA36" s="132"/>
      <c r="AB36" s="363" t="e">
        <f>AVERAGE(AB4:AB34)</f>
        <v>#DIV/0!</v>
      </c>
      <c r="AC36" s="134"/>
      <c r="AD36" s="363" t="e">
        <f>GEOMEAN(AD4:AD34)</f>
        <v>#NUM!</v>
      </c>
      <c r="AE36" s="134"/>
      <c r="AF36" s="136" t="e">
        <f aca="true" t="shared" si="13" ref="AF36:AN36">AVERAGE(AF4:AF34)</f>
        <v>#DIV/0!</v>
      </c>
      <c r="AG36" s="362" t="e">
        <f t="shared" si="13"/>
        <v>#DIV/0!</v>
      </c>
      <c r="AH36" s="362" t="e">
        <f t="shared" si="13"/>
        <v>#DIV/0!</v>
      </c>
      <c r="AI36" s="362" t="e">
        <f t="shared" si="13"/>
        <v>#DIV/0!</v>
      </c>
      <c r="AJ36" s="362" t="e">
        <f t="shared" si="13"/>
        <v>#DIV/0!</v>
      </c>
      <c r="AK36" s="362" t="e">
        <f t="shared" si="13"/>
        <v>#DIV/0!</v>
      </c>
      <c r="AL36" s="362" t="e">
        <f t="shared" si="13"/>
        <v>#DIV/0!</v>
      </c>
      <c r="AM36" s="362" t="e">
        <f t="shared" si="13"/>
        <v>#DIV/0!</v>
      </c>
      <c r="AN36" s="362" t="e">
        <f t="shared" si="13"/>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row>
    <row r="37" spans="2:90" s="5" customFormat="1" ht="21" customHeight="1">
      <c r="B37" s="349"/>
      <c r="C37" s="678"/>
      <c r="D37" s="678"/>
      <c r="E37" s="678"/>
      <c r="F37" s="21"/>
      <c r="G37" s="22"/>
      <c r="H37" s="129" t="s">
        <v>314</v>
      </c>
      <c r="I37" s="137">
        <f>MAX(I4:I34)</f>
        <v>0</v>
      </c>
      <c r="J37" s="131">
        <f>MAX(J4:J34)</f>
        <v>0</v>
      </c>
      <c r="K37" s="131">
        <f aca="true" t="shared" si="14" ref="K37:S37">MAX(K4:K34)</f>
        <v>0</v>
      </c>
      <c r="L37" s="362">
        <f t="shared" si="14"/>
        <v>0</v>
      </c>
      <c r="M37" s="133">
        <f t="shared" si="14"/>
        <v>0</v>
      </c>
      <c r="N37" s="362">
        <f t="shared" si="14"/>
        <v>0</v>
      </c>
      <c r="O37" s="362">
        <f t="shared" si="14"/>
        <v>0</v>
      </c>
      <c r="P37" s="362">
        <f t="shared" si="14"/>
        <v>0</v>
      </c>
      <c r="Q37" s="362">
        <f t="shared" si="14"/>
        <v>0</v>
      </c>
      <c r="R37" s="363">
        <f t="shared" si="14"/>
        <v>0</v>
      </c>
      <c r="S37" s="133">
        <f t="shared" si="14"/>
        <v>0</v>
      </c>
      <c r="T37" s="362">
        <f aca="true" t="shared" si="15" ref="T37:Z37">MAX(T4:T34)</f>
        <v>0</v>
      </c>
      <c r="U37" s="362">
        <f t="shared" si="15"/>
        <v>0</v>
      </c>
      <c r="V37" s="362">
        <f t="shared" si="15"/>
        <v>0</v>
      </c>
      <c r="W37" s="362">
        <f t="shared" si="15"/>
        <v>0</v>
      </c>
      <c r="X37" s="363">
        <f t="shared" si="15"/>
        <v>0</v>
      </c>
      <c r="Y37" s="363">
        <f t="shared" si="15"/>
        <v>0</v>
      </c>
      <c r="Z37" s="363">
        <f t="shared" si="15"/>
        <v>0</v>
      </c>
      <c r="AA37" s="132"/>
      <c r="AB37" s="363">
        <f>MAX(AB4:AB34)</f>
        <v>0</v>
      </c>
      <c r="AC37" s="134"/>
      <c r="AD37" s="363">
        <f>MAX(AD4:AD34)</f>
        <v>0</v>
      </c>
      <c r="AE37" s="134"/>
      <c r="AF37" s="136">
        <f aca="true" t="shared" si="16" ref="AF37:AN37">MAX(AF4:AF34)</f>
        <v>0</v>
      </c>
      <c r="AG37" s="362">
        <f t="shared" si="16"/>
        <v>0</v>
      </c>
      <c r="AH37" s="362">
        <f t="shared" si="16"/>
        <v>0</v>
      </c>
      <c r="AI37" s="362">
        <f t="shared" si="16"/>
        <v>0</v>
      </c>
      <c r="AJ37" s="362">
        <f t="shared" si="16"/>
        <v>0</v>
      </c>
      <c r="AK37" s="362">
        <f t="shared" si="16"/>
        <v>0</v>
      </c>
      <c r="AL37" s="362">
        <f t="shared" si="16"/>
        <v>0</v>
      </c>
      <c r="AM37" s="362">
        <f t="shared" si="16"/>
        <v>0</v>
      </c>
      <c r="AN37" s="362">
        <f t="shared" si="16"/>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row>
    <row r="38" spans="2:90" s="5" customFormat="1" ht="21" customHeight="1" thickBot="1">
      <c r="B38" s="349"/>
      <c r="C38" s="678"/>
      <c r="D38" s="678"/>
      <c r="E38" s="678"/>
      <c r="F38" s="21"/>
      <c r="G38" s="22"/>
      <c r="H38" s="138" t="s">
        <v>315</v>
      </c>
      <c r="I38" s="317"/>
      <c r="J38" s="318">
        <f>MIN(J4:J34)</f>
        <v>0</v>
      </c>
      <c r="K38" s="318">
        <f>MIN(K4:K34)</f>
        <v>0</v>
      </c>
      <c r="L38" s="139"/>
      <c r="M38" s="143">
        <f aca="true" t="shared" si="17" ref="M38:Z38">MIN(M4:M34)</f>
        <v>0</v>
      </c>
      <c r="N38" s="140">
        <f t="shared" si="17"/>
        <v>0</v>
      </c>
      <c r="O38" s="140">
        <f t="shared" si="17"/>
        <v>0</v>
      </c>
      <c r="P38" s="542">
        <f t="shared" si="17"/>
        <v>0</v>
      </c>
      <c r="Q38" s="96"/>
      <c r="R38" s="155"/>
      <c r="S38" s="143">
        <f t="shared" si="17"/>
        <v>0</v>
      </c>
      <c r="T38" s="140">
        <f t="shared" si="17"/>
        <v>0</v>
      </c>
      <c r="U38" s="140">
        <f t="shared" si="17"/>
        <v>0</v>
      </c>
      <c r="V38" s="542">
        <f t="shared" si="17"/>
        <v>0</v>
      </c>
      <c r="W38" s="96"/>
      <c r="X38" s="155"/>
      <c r="Y38" s="141">
        <f t="shared" si="17"/>
        <v>0</v>
      </c>
      <c r="Z38" s="141">
        <f t="shared" si="17"/>
        <v>0</v>
      </c>
      <c r="AA38" s="139"/>
      <c r="AB38" s="141">
        <f>MIN(AB4:AB34)</f>
        <v>0</v>
      </c>
      <c r="AC38" s="319"/>
      <c r="AD38" s="141">
        <f>MIN(AD5:AD35)</f>
        <v>0</v>
      </c>
      <c r="AE38" s="319"/>
      <c r="AF38" s="142">
        <f>MIN(AF5:AF35)</f>
        <v>0</v>
      </c>
      <c r="AG38" s="140">
        <f>MIN(AG4:AG34)</f>
        <v>0</v>
      </c>
      <c r="AH38" s="140">
        <f>MIN(AH4:AH34)</f>
        <v>0</v>
      </c>
      <c r="AI38" s="140">
        <f aca="true" t="shared" si="18" ref="AI38:AN38">MIN(AI4:AI34)</f>
        <v>0</v>
      </c>
      <c r="AJ38" s="140">
        <f t="shared" si="18"/>
        <v>0</v>
      </c>
      <c r="AK38" s="140">
        <f>MIN(AK4:AK34)</f>
        <v>0</v>
      </c>
      <c r="AL38" s="140">
        <f>MIN(AL4:AL34)</f>
        <v>0</v>
      </c>
      <c r="AM38" s="140">
        <f t="shared" si="18"/>
        <v>0</v>
      </c>
      <c r="AN38" s="140">
        <f t="shared" si="18"/>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row>
    <row r="39" spans="2:90" s="5" customFormat="1" ht="21" customHeight="1">
      <c r="B39" s="349"/>
      <c r="C39" s="678"/>
      <c r="D39" s="678"/>
      <c r="E39" s="678"/>
      <c r="F39" s="679" t="s">
        <v>316</v>
      </c>
      <c r="G39" s="680"/>
      <c r="H39" s="681"/>
      <c r="I39" s="320"/>
      <c r="J39" s="88"/>
      <c r="K39" s="89"/>
      <c r="L39" s="90"/>
      <c r="M39" s="91"/>
      <c r="N39" s="33">
        <f>'Permit Limits'!X11</f>
        <v>65</v>
      </c>
      <c r="O39" s="33">
        <f>'Permit Limits'!Y11</f>
        <v>54</v>
      </c>
      <c r="P39" s="324"/>
      <c r="Q39" s="323"/>
      <c r="R39" s="321"/>
      <c r="S39" s="91"/>
      <c r="T39" s="33">
        <f>'Permit Limits'!AJ11</f>
        <v>120</v>
      </c>
      <c r="U39" s="33">
        <f>'Permit Limits'!AK11</f>
        <v>100</v>
      </c>
      <c r="V39" s="324"/>
      <c r="W39" s="323"/>
      <c r="X39" s="321"/>
      <c r="Y39" s="354"/>
      <c r="Z39" s="33">
        <f>'Permit Limits'!AR11</f>
        <v>9</v>
      </c>
      <c r="AA39" s="35"/>
      <c r="AB39" s="33">
        <f>'Permit Limits'!AU11</f>
        <v>1</v>
      </c>
      <c r="AC39" s="91"/>
      <c r="AD39" s="34">
        <f>'Permit Limits'!AW11</f>
        <v>487</v>
      </c>
      <c r="AE39" s="91"/>
      <c r="AF39" s="304">
        <f>'Permit Limits'!AY11</f>
        <v>2</v>
      </c>
      <c r="AG39" s="33">
        <f>'Permit Limits'!BB11</f>
        <v>0</v>
      </c>
      <c r="AH39" s="33">
        <f>'Permit Limits'!BC11</f>
        <v>0</v>
      </c>
      <c r="AI39" s="151"/>
      <c r="AJ39" s="33">
        <f>'Permit Limits'!BH11</f>
        <v>0</v>
      </c>
      <c r="AK39" s="33">
        <f>'Permit Limits'!BL11</f>
        <v>9999</v>
      </c>
      <c r="AL39" s="33">
        <f>'Permit Limits'!BM11</f>
        <v>9999</v>
      </c>
      <c r="AM39" s="33">
        <f>'Permit Limits'!BQ11</f>
        <v>9999</v>
      </c>
      <c r="AN39" s="33">
        <f>'Permit Limits'!BR11</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row>
    <row r="40" spans="2:90" s="5" customFormat="1" ht="21" customHeight="1" thickBot="1">
      <c r="B40" s="349"/>
      <c r="C40" s="678"/>
      <c r="D40" s="678"/>
      <c r="E40" s="678"/>
      <c r="F40" s="682" t="s">
        <v>317</v>
      </c>
      <c r="G40" s="683"/>
      <c r="H40" s="684"/>
      <c r="I40" s="325"/>
      <c r="J40" s="93"/>
      <c r="K40" s="94"/>
      <c r="L40" s="95"/>
      <c r="M40" s="97"/>
      <c r="N40" s="37"/>
      <c r="O40" s="37"/>
      <c r="P40" s="356">
        <f>'Permit Limits'!Z12</f>
        <v>65</v>
      </c>
      <c r="Q40" s="96"/>
      <c r="R40" s="155"/>
      <c r="S40" s="97"/>
      <c r="T40" s="37"/>
      <c r="U40" s="37"/>
      <c r="V40" s="356">
        <f>'Permit Limits'!AL12</f>
        <v>0</v>
      </c>
      <c r="W40" s="96"/>
      <c r="X40" s="155"/>
      <c r="Y40" s="36">
        <f>'Permit Limits'!AP12</f>
        <v>1</v>
      </c>
      <c r="Z40" s="36">
        <f>'Permit Limits'!AR12</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row>
    <row r="41" spans="2:90" s="5" customFormat="1" ht="21" customHeight="1" thickBot="1">
      <c r="B41" s="349"/>
      <c r="C41" s="678"/>
      <c r="D41" s="678"/>
      <c r="E41" s="678"/>
      <c r="F41" s="685" t="s">
        <v>318</v>
      </c>
      <c r="G41" s="686"/>
      <c r="H41" s="687"/>
      <c r="I41" s="326"/>
      <c r="J41" s="38"/>
      <c r="K41" s="38"/>
      <c r="L41" s="87"/>
      <c r="M41" s="99"/>
      <c r="N41" s="364">
        <f>'Permit Limits'!X13</f>
        <v>45</v>
      </c>
      <c r="O41" s="364">
        <f>'Permit Limits'!Y13</f>
        <v>38</v>
      </c>
      <c r="P41" s="364">
        <f>'Permit Limits'!Z13</f>
        <v>0</v>
      </c>
      <c r="Q41" s="376">
        <f>'Permit Limits'!AA13</f>
        <v>50</v>
      </c>
      <c r="R41" s="279">
        <f>'Permit Limits'!AB13</f>
        <v>42</v>
      </c>
      <c r="S41" s="99"/>
      <c r="T41" s="364">
        <f>'Permit Limits'!AJ13</f>
        <v>100</v>
      </c>
      <c r="U41" s="364">
        <f>'Permit Limits'!AK13</f>
        <v>83</v>
      </c>
      <c r="V41" s="364">
        <f>'Permit Limits'!AL13</f>
        <v>0</v>
      </c>
      <c r="W41" s="376">
        <f>'Permit Limits'!AM13</f>
        <v>110</v>
      </c>
      <c r="X41" s="279">
        <f>'Permit Limits'!AN13</f>
        <v>92</v>
      </c>
      <c r="Y41" s="360">
        <f>'Permit Limits'!AP13</f>
        <v>0</v>
      </c>
      <c r="Z41" s="75"/>
      <c r="AA41" s="87"/>
      <c r="AB41" s="75"/>
      <c r="AC41" s="99"/>
      <c r="AD41" s="360">
        <f>'Permit Limits'!AW13</f>
        <v>126</v>
      </c>
      <c r="AE41" s="99"/>
      <c r="AF41" s="304">
        <f>'Permit Limits'!AY13</f>
        <v>0</v>
      </c>
      <c r="AG41" s="364">
        <f>'Permit Limits'!BB13</f>
        <v>0</v>
      </c>
      <c r="AH41" s="364">
        <f>'Permit Limits'!BC13</f>
        <v>0</v>
      </c>
      <c r="AI41" s="153"/>
      <c r="AJ41" s="364">
        <f>'Permit Limits'!BH13</f>
        <v>0</v>
      </c>
      <c r="AK41" s="364">
        <f>'Permit Limits'!BL13</f>
        <v>9999</v>
      </c>
      <c r="AL41" s="364">
        <f>'Permit Limits'!BM13</f>
        <v>9999</v>
      </c>
      <c r="AM41" s="364">
        <f>'Permit Limits'!BQ13</f>
        <v>9999</v>
      </c>
      <c r="AN41" s="364">
        <f>'Permit Limits'!BR13</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row>
    <row r="42" spans="2:90" s="5" customFormat="1" ht="21" customHeight="1">
      <c r="B42" s="349"/>
      <c r="C42" s="678"/>
      <c r="D42" s="678"/>
      <c r="E42" s="678"/>
      <c r="F42" s="69"/>
      <c r="G42" s="69" t="s">
        <v>319</v>
      </c>
      <c r="I42" s="349"/>
      <c r="M42" s="349"/>
      <c r="N42" s="349"/>
      <c r="O42" s="349"/>
      <c r="P42" s="349"/>
      <c r="Q42" s="349"/>
      <c r="R42" s="349"/>
      <c r="S42" s="355"/>
      <c r="T42" s="355"/>
      <c r="U42" s="355"/>
      <c r="V42" s="355"/>
      <c r="W42" s="355"/>
      <c r="X42" s="355"/>
      <c r="Y42" s="355"/>
      <c r="Z42" s="355"/>
      <c r="AA42" s="355"/>
      <c r="AB42" s="355"/>
      <c r="AC42" s="355"/>
      <c r="AD42" s="355"/>
      <c r="AE42" s="355"/>
      <c r="AF42" s="355"/>
      <c r="AG42" s="355"/>
      <c r="AH42" s="355"/>
      <c r="AI42" s="23"/>
      <c r="AJ42" s="23"/>
      <c r="AK42" s="23"/>
      <c r="AL42" s="23"/>
      <c r="AM42" s="23"/>
      <c r="AN42" s="23"/>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row>
    <row r="43" spans="2:90"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row>
    <row r="44" spans="2:90" ht="32.25" customHeight="1">
      <c r="B44" s="349"/>
      <c r="C44" s="674"/>
      <c r="D44" s="674"/>
      <c r="E44" s="674"/>
      <c r="F44" s="80"/>
      <c r="G44" s="80"/>
      <c r="H44" s="81"/>
      <c r="I44" s="672" t="str">
        <f>'Permit Limits'!E4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row>
    <row r="45" spans="2:90" ht="23.25" customHeight="1">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row>
    <row r="46" spans="2:90" ht="37.5" customHeight="1">
      <c r="B46" s="350"/>
      <c r="C46" s="621"/>
      <c r="D46" s="79"/>
      <c r="E46" s="621"/>
      <c r="F46" s="80"/>
      <c r="G46" s="81"/>
      <c r="H46" s="348"/>
      <c r="I46" s="675" t="str">
        <f>'Permit Limits'!H4</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row>
    <row r="47" spans="2:90" ht="30.75" customHeight="1">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row>
    <row r="48" spans="2:90" ht="24" customHeight="1">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49"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row>
    <row r="82" spans="3:49"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row>
    <row r="83" spans="3:49"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row>
    <row r="84" spans="3:49"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row>
    <row r="85" spans="3:49"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row>
    <row r="86" spans="3:49"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row>
    <row r="87" spans="3:49"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row>
    <row r="88" spans="3:49"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row>
    <row r="89" spans="3:49"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row>
    <row r="90" spans="3:49"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row>
    <row r="91" spans="3:49"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row>
    <row r="92" spans="3:49"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c r="AO92" s="368"/>
      <c r="AP92" s="368"/>
      <c r="AQ92" s="368"/>
      <c r="AR92" s="368"/>
      <c r="AS92" s="368"/>
      <c r="AT92" s="368"/>
      <c r="AU92" s="368"/>
      <c r="AV92" s="368"/>
      <c r="AW92" s="368"/>
    </row>
    <row r="93" spans="3:49"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c r="AO93" s="369"/>
      <c r="AP93" s="369"/>
      <c r="AQ93" s="369"/>
      <c r="AR93" s="369"/>
      <c r="AS93" s="369"/>
      <c r="AT93" s="369"/>
      <c r="AU93" s="369"/>
      <c r="AV93" s="369"/>
      <c r="AW93" s="369"/>
    </row>
    <row r="94" spans="3:49"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row>
    <row r="95" spans="3:49"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row>
    <row r="96" spans="3:49"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4.4">
      <c r="C108" s="172"/>
      <c r="D108" s="172"/>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174"/>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5:40" s="165" customFormat="1" ht="15">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5:40" s="165" customFormat="1" ht="15">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5:40" s="165" customFormat="1" ht="15">
      <c r="E227" s="171"/>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row>
    <row r="228" spans="5:40" s="165" customFormat="1" ht="15">
      <c r="E228" s="171"/>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row>
    <row r="229" spans="5:40" s="165" customFormat="1" ht="15">
      <c r="E229" s="171"/>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row>
    <row r="230" spans="5:40" s="165" customFormat="1" ht="15">
      <c r="E230" s="171"/>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row>
    <row r="231" spans="5:40" s="165" customFormat="1" ht="15">
      <c r="E231" s="171"/>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row>
    <row r="232" spans="5:40" s="165" customFormat="1" ht="15">
      <c r="E232" s="171"/>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row>
    <row r="233" spans="5:40" s="165" customFormat="1" ht="15">
      <c r="E233" s="171"/>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row>
    <row r="234" spans="5:40" s="165" customFormat="1" ht="15">
      <c r="E234" s="171"/>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row>
    <row r="235" spans="5:40" s="165" customFormat="1" ht="15">
      <c r="E235" s="171"/>
      <c r="F235" s="368"/>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row>
    <row r="236" spans="5:40" s="165" customFormat="1" ht="15">
      <c r="E236" s="171"/>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row>
    <row r="237" spans="5:40" s="165" customFormat="1" ht="15">
      <c r="E237" s="171"/>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row>
    <row r="238" spans="5:40" s="165" customFormat="1" ht="15">
      <c r="E238" s="171"/>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row>
    <row r="239" spans="5:40" s="165" customFormat="1" ht="15">
      <c r="E239" s="171"/>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row>
    <row r="240" spans="5:40" s="165" customFormat="1" ht="15">
      <c r="E240" s="171"/>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row>
    <row r="241" spans="5:40" s="165" customFormat="1" ht="15">
      <c r="E241" s="171"/>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row>
    <row r="242" spans="5:40" s="165" customFormat="1" ht="15">
      <c r="E242" s="171"/>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row>
    <row r="243" spans="5:40" s="165" customFormat="1" ht="15">
      <c r="E243" s="171"/>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row>
    <row r="244" spans="5:40" s="165" customFormat="1" ht="15">
      <c r="E244" s="171"/>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row>
    <row r="245" spans="5:40" s="165" customFormat="1" ht="15">
      <c r="E245" s="171"/>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row>
    <row r="246" spans="5:40" s="165" customFormat="1" ht="15">
      <c r="E246" s="171"/>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row>
    <row r="247" spans="5:40" s="165" customFormat="1" ht="15">
      <c r="E247" s="171"/>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row>
    <row r="248" spans="5:40" s="165" customFormat="1" ht="15">
      <c r="E248" s="171"/>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row>
    <row r="249" spans="5:40" s="165" customFormat="1" ht="15">
      <c r="E249" s="171"/>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row>
    <row r="250" spans="5:40" s="165" customFormat="1" ht="15">
      <c r="E250" s="171"/>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row>
    <row r="251" spans="5:40" s="165" customFormat="1" ht="15">
      <c r="E251" s="171"/>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row>
    <row r="252" spans="5:40" s="165" customFormat="1" ht="15">
      <c r="E252" s="171"/>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row>
    <row r="253" spans="5:40" s="165" customFormat="1" ht="15">
      <c r="E253" s="171"/>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row>
    <row r="254" spans="5:40" s="165" customFormat="1" ht="15">
      <c r="E254" s="171"/>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row>
    <row r="255" spans="5:40" s="165" customFormat="1" ht="15">
      <c r="E255" s="171"/>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row>
    <row r="256" spans="5:40" s="165" customFormat="1" ht="15">
      <c r="E256" s="171"/>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row>
    <row r="257" spans="5:40" s="165" customFormat="1" ht="15">
      <c r="E257" s="171"/>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row>
    <row r="258" spans="5:40" s="165" customFormat="1" ht="15">
      <c r="E258" s="171"/>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row>
    <row r="259" spans="5:40" s="165" customFormat="1" ht="15">
      <c r="E259" s="171"/>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row>
    <row r="260" spans="5:40" s="165" customFormat="1" ht="15">
      <c r="E260" s="171"/>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row>
    <row r="261" spans="5:40" s="165" customFormat="1" ht="15">
      <c r="E261" s="171"/>
      <c r="F261" s="368"/>
      <c r="G261" s="368"/>
      <c r="H261" s="368"/>
      <c r="I261" s="368"/>
      <c r="J261" s="368"/>
      <c r="K261" s="368"/>
      <c r="L261" s="368"/>
      <c r="M261" s="368"/>
      <c r="N261" s="368"/>
      <c r="O261" s="368"/>
      <c r="P261" s="368"/>
      <c r="Q261" s="368"/>
      <c r="R261" s="368"/>
      <c r="S261" s="368"/>
      <c r="T261" s="368"/>
      <c r="U261" s="368"/>
      <c r="V261" s="368"/>
      <c r="W261" s="368"/>
      <c r="X261" s="368"/>
      <c r="Y261" s="368"/>
      <c r="Z261" s="368"/>
      <c r="AA261" s="368"/>
      <c r="AB261" s="368"/>
      <c r="AC261" s="368"/>
      <c r="AD261" s="368"/>
      <c r="AE261" s="368"/>
      <c r="AF261" s="368"/>
      <c r="AG261" s="368"/>
      <c r="AH261" s="368"/>
      <c r="AI261" s="368"/>
      <c r="AJ261" s="368"/>
      <c r="AK261" s="368"/>
      <c r="AL261" s="368"/>
      <c r="AM261" s="368"/>
      <c r="AN261" s="368"/>
    </row>
    <row r="262" spans="5:40" s="165" customFormat="1" ht="15">
      <c r="E262" s="171"/>
      <c r="F262" s="368"/>
      <c r="G262" s="368"/>
      <c r="H262" s="368"/>
      <c r="I262" s="368"/>
      <c r="J262" s="368"/>
      <c r="K262" s="368"/>
      <c r="L262" s="368"/>
      <c r="M262" s="368"/>
      <c r="N262" s="368"/>
      <c r="O262" s="368"/>
      <c r="P262" s="368"/>
      <c r="Q262" s="368"/>
      <c r="R262" s="368"/>
      <c r="S262" s="368"/>
      <c r="T262" s="368"/>
      <c r="U262" s="368"/>
      <c r="V262" s="368"/>
      <c r="W262" s="368"/>
      <c r="X262" s="368"/>
      <c r="Y262" s="368"/>
      <c r="Z262" s="368"/>
      <c r="AA262" s="368"/>
      <c r="AB262" s="368"/>
      <c r="AC262" s="368"/>
      <c r="AD262" s="368"/>
      <c r="AE262" s="368"/>
      <c r="AF262" s="368"/>
      <c r="AG262" s="368"/>
      <c r="AH262" s="368"/>
      <c r="AI262" s="368"/>
      <c r="AJ262" s="368"/>
      <c r="AK262" s="368"/>
      <c r="AL262" s="368"/>
      <c r="AM262" s="368"/>
      <c r="AN262" s="368"/>
    </row>
    <row r="263" spans="5:40" s="165" customFormat="1" ht="15">
      <c r="E263" s="171"/>
      <c r="F263" s="368"/>
      <c r="G263" s="368"/>
      <c r="H263" s="368"/>
      <c r="I263" s="368"/>
      <c r="J263" s="368"/>
      <c r="K263" s="368"/>
      <c r="L263" s="368"/>
      <c r="M263" s="368"/>
      <c r="N263" s="368"/>
      <c r="O263" s="368"/>
      <c r="P263" s="368"/>
      <c r="Q263" s="368"/>
      <c r="R263" s="368"/>
      <c r="S263" s="368"/>
      <c r="T263" s="368"/>
      <c r="U263" s="368"/>
      <c r="V263" s="368"/>
      <c r="W263" s="368"/>
      <c r="X263" s="368"/>
      <c r="Y263" s="368"/>
      <c r="Z263" s="368"/>
      <c r="AA263" s="368"/>
      <c r="AB263" s="368"/>
      <c r="AC263" s="368"/>
      <c r="AD263" s="368"/>
      <c r="AE263" s="368"/>
      <c r="AF263" s="368"/>
      <c r="AG263" s="368"/>
      <c r="AH263" s="368"/>
      <c r="AI263" s="368"/>
      <c r="AJ263" s="368"/>
      <c r="AK263" s="368"/>
      <c r="AL263" s="368"/>
      <c r="AM263" s="368"/>
      <c r="AN263" s="368"/>
    </row>
    <row r="264" spans="5:40" s="165" customFormat="1" ht="15">
      <c r="E264" s="171"/>
      <c r="F264" s="368"/>
      <c r="G264" s="368"/>
      <c r="H264" s="368"/>
      <c r="I264" s="368"/>
      <c r="J264" s="368"/>
      <c r="K264" s="368"/>
      <c r="L264" s="368"/>
      <c r="M264" s="368"/>
      <c r="N264" s="368"/>
      <c r="O264" s="368"/>
      <c r="P264" s="368"/>
      <c r="Q264" s="368"/>
      <c r="R264" s="368"/>
      <c r="S264" s="368"/>
      <c r="T264" s="368"/>
      <c r="U264" s="368"/>
      <c r="V264" s="368"/>
      <c r="W264" s="368"/>
      <c r="X264" s="368"/>
      <c r="Y264" s="368"/>
      <c r="Z264" s="368"/>
      <c r="AA264" s="368"/>
      <c r="AB264" s="368"/>
      <c r="AC264" s="368"/>
      <c r="AD264" s="368"/>
      <c r="AE264" s="368"/>
      <c r="AF264" s="368"/>
      <c r="AG264" s="368"/>
      <c r="AH264" s="368"/>
      <c r="AI264" s="368"/>
      <c r="AJ264" s="368"/>
      <c r="AK264" s="368"/>
      <c r="AL264" s="368"/>
      <c r="AM264" s="368"/>
      <c r="AN264" s="368"/>
    </row>
    <row r="265" spans="5:40" s="165" customFormat="1" ht="15">
      <c r="E265" s="171"/>
      <c r="F265" s="368"/>
      <c r="G265" s="368"/>
      <c r="H265" s="368"/>
      <c r="I265" s="368"/>
      <c r="J265" s="368"/>
      <c r="K265" s="368"/>
      <c r="L265" s="368"/>
      <c r="M265" s="368"/>
      <c r="N265" s="368"/>
      <c r="O265" s="368"/>
      <c r="P265" s="368"/>
      <c r="Q265" s="368"/>
      <c r="R265" s="368"/>
      <c r="S265" s="368"/>
      <c r="T265" s="368"/>
      <c r="U265" s="368"/>
      <c r="V265" s="368"/>
      <c r="W265" s="368"/>
      <c r="X265" s="368"/>
      <c r="Y265" s="368"/>
      <c r="Z265" s="368"/>
      <c r="AA265" s="368"/>
      <c r="AB265" s="368"/>
      <c r="AC265" s="368"/>
      <c r="AD265" s="368"/>
      <c r="AE265" s="368"/>
      <c r="AF265" s="368"/>
      <c r="AG265" s="368"/>
      <c r="AH265" s="368"/>
      <c r="AI265" s="368"/>
      <c r="AJ265" s="368"/>
      <c r="AK265" s="368"/>
      <c r="AL265" s="368"/>
      <c r="AM265" s="368"/>
      <c r="AN265" s="368"/>
    </row>
    <row r="266" spans="5:40" s="165" customFormat="1" ht="15">
      <c r="E266" s="171"/>
      <c r="F266" s="368"/>
      <c r="G266" s="368"/>
      <c r="H266" s="368"/>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368"/>
      <c r="AF266" s="368"/>
      <c r="AG266" s="368"/>
      <c r="AH266" s="368"/>
      <c r="AI266" s="368"/>
      <c r="AJ266" s="368"/>
      <c r="AK266" s="368"/>
      <c r="AL266" s="368"/>
      <c r="AM266" s="368"/>
      <c r="AN266" s="368"/>
    </row>
    <row r="267" spans="5:40" s="165" customFormat="1" ht="15">
      <c r="E267" s="171"/>
      <c r="F267" s="368"/>
      <c r="G267" s="368"/>
      <c r="H267" s="368"/>
      <c r="I267" s="368"/>
      <c r="J267" s="368"/>
      <c r="K267" s="368"/>
      <c r="L267" s="368"/>
      <c r="M267" s="368"/>
      <c r="N267" s="368"/>
      <c r="O267" s="368"/>
      <c r="P267" s="368"/>
      <c r="Q267" s="368"/>
      <c r="R267" s="368"/>
      <c r="S267" s="368"/>
      <c r="T267" s="368"/>
      <c r="U267" s="368"/>
      <c r="V267" s="368"/>
      <c r="W267" s="368"/>
      <c r="X267" s="368"/>
      <c r="Y267" s="368"/>
      <c r="Z267" s="368"/>
      <c r="AA267" s="368"/>
      <c r="AB267" s="368"/>
      <c r="AC267" s="368"/>
      <c r="AD267" s="368"/>
      <c r="AE267" s="368"/>
      <c r="AF267" s="368"/>
      <c r="AG267" s="368"/>
      <c r="AH267" s="368"/>
      <c r="AI267" s="368"/>
      <c r="AJ267" s="368"/>
      <c r="AK267" s="368"/>
      <c r="AL267" s="368"/>
      <c r="AM267" s="368"/>
      <c r="AN267" s="368"/>
    </row>
    <row r="268" spans="5:40" s="165" customFormat="1" ht="15">
      <c r="E268" s="171"/>
      <c r="F268" s="368"/>
      <c r="G268" s="368"/>
      <c r="H268" s="368"/>
      <c r="I268" s="368"/>
      <c r="J268" s="368"/>
      <c r="K268" s="368"/>
      <c r="L268" s="368"/>
      <c r="M268" s="368"/>
      <c r="N268" s="368"/>
      <c r="O268" s="368"/>
      <c r="P268" s="368"/>
      <c r="Q268" s="368"/>
      <c r="R268" s="368"/>
      <c r="S268" s="368"/>
      <c r="T268" s="368"/>
      <c r="U268" s="368"/>
      <c r="V268" s="368"/>
      <c r="W268" s="368"/>
      <c r="X268" s="368"/>
      <c r="Y268" s="368"/>
      <c r="Z268" s="368"/>
      <c r="AA268" s="368"/>
      <c r="AB268" s="368"/>
      <c r="AC268" s="368"/>
      <c r="AD268" s="368"/>
      <c r="AE268" s="368"/>
      <c r="AF268" s="368"/>
      <c r="AG268" s="368"/>
      <c r="AH268" s="368"/>
      <c r="AI268" s="368"/>
      <c r="AJ268" s="368"/>
      <c r="AK268" s="368"/>
      <c r="AL268" s="368"/>
      <c r="AM268" s="368"/>
      <c r="AN268" s="368"/>
    </row>
    <row r="269" spans="5:40" s="165" customFormat="1" ht="15">
      <c r="E269" s="171"/>
      <c r="F269" s="368"/>
      <c r="G269" s="368"/>
      <c r="H269" s="368"/>
      <c r="I269" s="368"/>
      <c r="J269" s="368"/>
      <c r="K269" s="368"/>
      <c r="L269" s="368"/>
      <c r="M269" s="368"/>
      <c r="N269" s="368"/>
      <c r="O269" s="368"/>
      <c r="P269" s="368"/>
      <c r="Q269" s="368"/>
      <c r="R269" s="368"/>
      <c r="S269" s="368"/>
      <c r="T269" s="368"/>
      <c r="U269" s="368"/>
      <c r="V269" s="368"/>
      <c r="W269" s="368"/>
      <c r="X269" s="368"/>
      <c r="Y269" s="368"/>
      <c r="Z269" s="368"/>
      <c r="AA269" s="368"/>
      <c r="AB269" s="368"/>
      <c r="AC269" s="368"/>
      <c r="AD269" s="368"/>
      <c r="AE269" s="368"/>
      <c r="AF269" s="368"/>
      <c r="AG269" s="368"/>
      <c r="AH269" s="368"/>
      <c r="AI269" s="368"/>
      <c r="AJ269" s="368"/>
      <c r="AK269" s="368"/>
      <c r="AL269" s="368"/>
      <c r="AM269" s="368"/>
      <c r="AN269" s="368"/>
    </row>
    <row r="270" spans="5:40" s="165" customFormat="1" ht="15">
      <c r="E270" s="171"/>
      <c r="F270" s="368"/>
      <c r="G270" s="368"/>
      <c r="H270" s="368"/>
      <c r="I270" s="368"/>
      <c r="J270" s="368"/>
      <c r="K270" s="368"/>
      <c r="L270" s="368"/>
      <c r="M270" s="368"/>
      <c r="N270" s="368"/>
      <c r="O270" s="368"/>
      <c r="P270" s="368"/>
      <c r="Q270" s="368"/>
      <c r="R270" s="368"/>
      <c r="S270" s="368"/>
      <c r="T270" s="368"/>
      <c r="U270" s="368"/>
      <c r="V270" s="368"/>
      <c r="W270" s="368"/>
      <c r="X270" s="368"/>
      <c r="Y270" s="368"/>
      <c r="Z270" s="368"/>
      <c r="AA270" s="368"/>
      <c r="AB270" s="368"/>
      <c r="AC270" s="368"/>
      <c r="AD270" s="368"/>
      <c r="AE270" s="368"/>
      <c r="AF270" s="368"/>
      <c r="AG270" s="368"/>
      <c r="AH270" s="368"/>
      <c r="AI270" s="368"/>
      <c r="AJ270" s="368"/>
      <c r="AK270" s="368"/>
      <c r="AL270" s="368"/>
      <c r="AM270" s="368"/>
      <c r="AN270" s="368"/>
    </row>
    <row r="271" spans="5:40" s="165" customFormat="1" ht="15">
      <c r="E271" s="171"/>
      <c r="F271" s="368"/>
      <c r="G271" s="368"/>
      <c r="H271" s="368"/>
      <c r="I271" s="368"/>
      <c r="J271" s="368"/>
      <c r="K271" s="368"/>
      <c r="L271" s="368"/>
      <c r="M271" s="368"/>
      <c r="N271" s="368"/>
      <c r="O271" s="368"/>
      <c r="P271" s="368"/>
      <c r="Q271" s="368"/>
      <c r="R271" s="368"/>
      <c r="S271" s="368"/>
      <c r="T271" s="368"/>
      <c r="U271" s="368"/>
      <c r="V271" s="368"/>
      <c r="W271" s="368"/>
      <c r="X271" s="368"/>
      <c r="Y271" s="368"/>
      <c r="Z271" s="368"/>
      <c r="AA271" s="368"/>
      <c r="AB271" s="368"/>
      <c r="AC271" s="368"/>
      <c r="AD271" s="368"/>
      <c r="AE271" s="368"/>
      <c r="AF271" s="368"/>
      <c r="AG271" s="368"/>
      <c r="AH271" s="368"/>
      <c r="AI271" s="368"/>
      <c r="AJ271" s="368"/>
      <c r="AK271" s="368"/>
      <c r="AL271" s="368"/>
      <c r="AM271" s="368"/>
      <c r="AN271" s="368"/>
    </row>
    <row r="272" spans="5:40" s="165" customFormat="1" ht="15">
      <c r="E272" s="171"/>
      <c r="F272" s="368"/>
      <c r="G272" s="368"/>
      <c r="H272" s="368"/>
      <c r="I272" s="368"/>
      <c r="J272" s="368"/>
      <c r="K272" s="368"/>
      <c r="L272" s="368"/>
      <c r="M272" s="368"/>
      <c r="N272" s="368"/>
      <c r="O272" s="368"/>
      <c r="P272" s="368"/>
      <c r="Q272" s="368"/>
      <c r="R272" s="368"/>
      <c r="S272" s="368"/>
      <c r="T272" s="368"/>
      <c r="U272" s="368"/>
      <c r="V272" s="368"/>
      <c r="W272" s="368"/>
      <c r="X272" s="368"/>
      <c r="Y272" s="368"/>
      <c r="Z272" s="368"/>
      <c r="AA272" s="368"/>
      <c r="AB272" s="368"/>
      <c r="AC272" s="368"/>
      <c r="AD272" s="368"/>
      <c r="AE272" s="368"/>
      <c r="AF272" s="368"/>
      <c r="AG272" s="368"/>
      <c r="AH272" s="368"/>
      <c r="AI272" s="368"/>
      <c r="AJ272" s="368"/>
      <c r="AK272" s="368"/>
      <c r="AL272" s="368"/>
      <c r="AM272" s="368"/>
      <c r="AN272" s="368"/>
    </row>
    <row r="273" spans="5:40" s="165" customFormat="1" ht="15">
      <c r="E273" s="171"/>
      <c r="F273" s="368"/>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8"/>
      <c r="AD273" s="368"/>
      <c r="AE273" s="368"/>
      <c r="AF273" s="368"/>
      <c r="AG273" s="368"/>
      <c r="AH273" s="368"/>
      <c r="AI273" s="368"/>
      <c r="AJ273" s="368"/>
      <c r="AK273" s="368"/>
      <c r="AL273" s="368"/>
      <c r="AM273" s="368"/>
      <c r="AN273" s="368"/>
    </row>
    <row r="274" spans="5:40" s="165" customFormat="1" ht="15">
      <c r="E274" s="171"/>
      <c r="F274" s="368"/>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8"/>
      <c r="AD274" s="368"/>
      <c r="AE274" s="368"/>
      <c r="AF274" s="368"/>
      <c r="AG274" s="368"/>
      <c r="AH274" s="368"/>
      <c r="AI274" s="368"/>
      <c r="AJ274" s="368"/>
      <c r="AK274" s="368"/>
      <c r="AL274" s="368"/>
      <c r="AM274" s="368"/>
      <c r="AN274" s="368"/>
    </row>
    <row r="275" spans="5:40" s="165" customFormat="1" ht="15">
      <c r="E275" s="171"/>
      <c r="F275" s="368"/>
      <c r="G275" s="368"/>
      <c r="H275" s="368"/>
      <c r="I275" s="368"/>
      <c r="J275" s="368"/>
      <c r="K275" s="368"/>
      <c r="L275" s="368"/>
      <c r="M275" s="368"/>
      <c r="N275" s="368"/>
      <c r="O275" s="368"/>
      <c r="P275" s="368"/>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8"/>
      <c r="AN275" s="368"/>
    </row>
    <row r="276" spans="5:40" s="165" customFormat="1" ht="15">
      <c r="E276" s="171"/>
      <c r="F276" s="368"/>
      <c r="G276" s="368"/>
      <c r="H276" s="368"/>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68"/>
      <c r="AF276" s="368"/>
      <c r="AG276" s="368"/>
      <c r="AH276" s="368"/>
      <c r="AI276" s="368"/>
      <c r="AJ276" s="368"/>
      <c r="AK276" s="368"/>
      <c r="AL276" s="368"/>
      <c r="AM276" s="368"/>
      <c r="AN276" s="368"/>
    </row>
    <row r="277" spans="5:40" s="165" customFormat="1" ht="15">
      <c r="E277" s="171"/>
      <c r="F277" s="368"/>
      <c r="G277" s="368"/>
      <c r="H277" s="368"/>
      <c r="I277" s="368"/>
      <c r="J277" s="368"/>
      <c r="K277" s="368"/>
      <c r="L277" s="368"/>
      <c r="M277" s="368"/>
      <c r="N277" s="368"/>
      <c r="O277" s="368"/>
      <c r="P277" s="368"/>
      <c r="Q277" s="368"/>
      <c r="R277" s="368"/>
      <c r="S277" s="368"/>
      <c r="T277" s="368"/>
      <c r="U277" s="368"/>
      <c r="V277" s="368"/>
      <c r="W277" s="368"/>
      <c r="X277" s="368"/>
      <c r="Y277" s="368"/>
      <c r="Z277" s="368"/>
      <c r="AA277" s="368"/>
      <c r="AB277" s="368"/>
      <c r="AC277" s="368"/>
      <c r="AD277" s="368"/>
      <c r="AE277" s="368"/>
      <c r="AF277" s="368"/>
      <c r="AG277" s="368"/>
      <c r="AH277" s="368"/>
      <c r="AI277" s="368"/>
      <c r="AJ277" s="368"/>
      <c r="AK277" s="368"/>
      <c r="AL277" s="368"/>
      <c r="AM277" s="368"/>
      <c r="AN277" s="368"/>
    </row>
    <row r="278" spans="5:40" s="165" customFormat="1" ht="15">
      <c r="E278" s="171"/>
      <c r="F278" s="368"/>
      <c r="G278" s="368"/>
      <c r="H278" s="368"/>
      <c r="I278" s="368"/>
      <c r="J278" s="368"/>
      <c r="K278" s="368"/>
      <c r="L278" s="368"/>
      <c r="M278" s="368"/>
      <c r="N278" s="368"/>
      <c r="O278" s="368"/>
      <c r="P278" s="368"/>
      <c r="Q278" s="368"/>
      <c r="R278" s="368"/>
      <c r="S278" s="368"/>
      <c r="T278" s="368"/>
      <c r="U278" s="368"/>
      <c r="V278" s="368"/>
      <c r="W278" s="368"/>
      <c r="X278" s="368"/>
      <c r="Y278" s="368"/>
      <c r="Z278" s="368"/>
      <c r="AA278" s="368"/>
      <c r="AB278" s="368"/>
      <c r="AC278" s="368"/>
      <c r="AD278" s="368"/>
      <c r="AE278" s="368"/>
      <c r="AF278" s="368"/>
      <c r="AG278" s="368"/>
      <c r="AH278" s="368"/>
      <c r="AI278" s="368"/>
      <c r="AJ278" s="368"/>
      <c r="AK278" s="368"/>
      <c r="AL278" s="368"/>
      <c r="AM278" s="368"/>
      <c r="AN278" s="368"/>
    </row>
    <row r="279" spans="5:40" s="165" customFormat="1" ht="15">
      <c r="E279" s="171"/>
      <c r="F279" s="368"/>
      <c r="G279" s="368"/>
      <c r="H279" s="368"/>
      <c r="I279" s="368"/>
      <c r="J279" s="368"/>
      <c r="K279" s="368"/>
      <c r="L279" s="368"/>
      <c r="M279" s="368"/>
      <c r="N279" s="368"/>
      <c r="O279" s="368"/>
      <c r="P279" s="368"/>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row>
    <row r="280" spans="5:40" s="165" customFormat="1" ht="15">
      <c r="E280" s="171"/>
      <c r="F280" s="368"/>
      <c r="G280" s="368"/>
      <c r="H280" s="368"/>
      <c r="I280" s="368"/>
      <c r="J280" s="368"/>
      <c r="K280" s="368"/>
      <c r="L280" s="368"/>
      <c r="M280" s="368"/>
      <c r="N280" s="368"/>
      <c r="O280" s="368"/>
      <c r="P280" s="368"/>
      <c r="Q280" s="368"/>
      <c r="R280" s="368"/>
      <c r="S280" s="368"/>
      <c r="T280" s="368"/>
      <c r="U280" s="368"/>
      <c r="V280" s="368"/>
      <c r="W280" s="368"/>
      <c r="X280" s="368"/>
      <c r="Y280" s="368"/>
      <c r="Z280" s="368"/>
      <c r="AA280" s="368"/>
      <c r="AB280" s="368"/>
      <c r="AC280" s="368"/>
      <c r="AD280" s="368"/>
      <c r="AE280" s="368"/>
      <c r="AF280" s="368"/>
      <c r="AG280" s="368"/>
      <c r="AH280" s="368"/>
      <c r="AI280" s="368"/>
      <c r="AJ280" s="368"/>
      <c r="AK280" s="368"/>
      <c r="AL280" s="368"/>
      <c r="AM280" s="368"/>
      <c r="AN280" s="368"/>
    </row>
    <row r="281" spans="5:40" s="165" customFormat="1" ht="15">
      <c r="E281" s="171"/>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row>
    <row r="282" spans="5:40" s="165" customFormat="1" ht="15">
      <c r="E282" s="171"/>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row>
    <row r="283" spans="5:40" s="165" customFormat="1" ht="15">
      <c r="E283" s="171"/>
      <c r="F283" s="368"/>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8"/>
      <c r="AL283" s="368"/>
      <c r="AM283" s="368"/>
      <c r="AN283" s="368"/>
    </row>
    <row r="284" spans="5:40" s="165" customFormat="1" ht="15">
      <c r="E284" s="171"/>
      <c r="F284" s="368"/>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row>
    <row r="285" spans="5:40" s="165" customFormat="1" ht="15">
      <c r="E285" s="171"/>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row>
    <row r="286" spans="5:40" s="165" customFormat="1" ht="15">
      <c r="E286" s="171"/>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row>
    <row r="287" spans="5:40" s="165" customFormat="1" ht="15">
      <c r="E287" s="171"/>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8"/>
      <c r="AD287" s="368"/>
      <c r="AE287" s="368"/>
      <c r="AF287" s="368"/>
      <c r="AG287" s="368"/>
      <c r="AH287" s="368"/>
      <c r="AI287" s="368"/>
      <c r="AJ287" s="368"/>
      <c r="AK287" s="368"/>
      <c r="AL287" s="368"/>
      <c r="AM287" s="368"/>
      <c r="AN287" s="368"/>
    </row>
    <row r="288" spans="5:40" s="165" customFormat="1" ht="15">
      <c r="E288" s="171"/>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368"/>
      <c r="AB288" s="368"/>
      <c r="AC288" s="368"/>
      <c r="AD288" s="368"/>
      <c r="AE288" s="368"/>
      <c r="AF288" s="368"/>
      <c r="AG288" s="368"/>
      <c r="AH288" s="368"/>
      <c r="AI288" s="368"/>
      <c r="AJ288" s="368"/>
      <c r="AK288" s="368"/>
      <c r="AL288" s="368"/>
      <c r="AM288" s="368"/>
      <c r="AN288" s="368"/>
    </row>
    <row r="289" spans="5:40" s="165" customFormat="1" ht="15">
      <c r="E289" s="171"/>
      <c r="F289" s="368"/>
      <c r="G289" s="368"/>
      <c r="H289" s="368"/>
      <c r="I289" s="368"/>
      <c r="J289" s="368"/>
      <c r="K289" s="368"/>
      <c r="L289" s="368"/>
      <c r="M289" s="368"/>
      <c r="N289" s="368"/>
      <c r="O289" s="368"/>
      <c r="P289" s="368"/>
      <c r="Q289" s="368"/>
      <c r="R289" s="368"/>
      <c r="S289" s="368"/>
      <c r="T289" s="368"/>
      <c r="U289" s="368"/>
      <c r="V289" s="368"/>
      <c r="W289" s="368"/>
      <c r="X289" s="368"/>
      <c r="Y289" s="368"/>
      <c r="Z289" s="368"/>
      <c r="AA289" s="368"/>
      <c r="AB289" s="368"/>
      <c r="AC289" s="368"/>
      <c r="AD289" s="368"/>
      <c r="AE289" s="368"/>
      <c r="AF289" s="368"/>
      <c r="AG289" s="368"/>
      <c r="AH289" s="368"/>
      <c r="AI289" s="368"/>
      <c r="AJ289" s="368"/>
      <c r="AK289" s="368"/>
      <c r="AL289" s="368"/>
      <c r="AM289" s="368"/>
      <c r="AN289" s="368"/>
    </row>
    <row r="290" spans="5:40" s="165" customFormat="1" ht="15">
      <c r="E290" s="171"/>
      <c r="F290" s="368"/>
      <c r="G290" s="368"/>
      <c r="H290" s="368"/>
      <c r="I290" s="368"/>
      <c r="J290" s="368"/>
      <c r="K290" s="368"/>
      <c r="L290" s="368"/>
      <c r="M290" s="368"/>
      <c r="N290" s="368"/>
      <c r="O290" s="368"/>
      <c r="P290" s="368"/>
      <c r="Q290" s="368"/>
      <c r="R290" s="368"/>
      <c r="S290" s="368"/>
      <c r="T290" s="368"/>
      <c r="U290" s="368"/>
      <c r="V290" s="368"/>
      <c r="W290" s="368"/>
      <c r="X290" s="368"/>
      <c r="Y290" s="368"/>
      <c r="Z290" s="368"/>
      <c r="AA290" s="368"/>
      <c r="AB290" s="368"/>
      <c r="AC290" s="368"/>
      <c r="AD290" s="368"/>
      <c r="AE290" s="368"/>
      <c r="AF290" s="368"/>
      <c r="AG290" s="368"/>
      <c r="AH290" s="368"/>
      <c r="AI290" s="368"/>
      <c r="AJ290" s="368"/>
      <c r="AK290" s="368"/>
      <c r="AL290" s="368"/>
      <c r="AM290" s="368"/>
      <c r="AN290" s="368"/>
    </row>
    <row r="291" spans="5:40" s="165" customFormat="1" ht="15">
      <c r="E291" s="171"/>
      <c r="F291" s="368"/>
      <c r="G291" s="368"/>
      <c r="H291" s="368"/>
      <c r="I291" s="368"/>
      <c r="J291" s="368"/>
      <c r="K291" s="368"/>
      <c r="L291" s="368"/>
      <c r="M291" s="368"/>
      <c r="N291" s="368"/>
      <c r="O291" s="368"/>
      <c r="P291" s="368"/>
      <c r="Q291" s="368"/>
      <c r="R291" s="368"/>
      <c r="S291" s="368"/>
      <c r="T291" s="368"/>
      <c r="U291" s="368"/>
      <c r="V291" s="368"/>
      <c r="W291" s="368"/>
      <c r="X291" s="368"/>
      <c r="Y291" s="368"/>
      <c r="Z291" s="368"/>
      <c r="AA291" s="368"/>
      <c r="AB291" s="368"/>
      <c r="AC291" s="368"/>
      <c r="AD291" s="368"/>
      <c r="AE291" s="368"/>
      <c r="AF291" s="368"/>
      <c r="AG291" s="368"/>
      <c r="AH291" s="368"/>
      <c r="AI291" s="368"/>
      <c r="AJ291" s="368"/>
      <c r="AK291" s="368"/>
      <c r="AL291" s="368"/>
      <c r="AM291" s="368"/>
      <c r="AN291" s="368"/>
    </row>
    <row r="292" spans="5:40" s="165" customFormat="1" ht="15">
      <c r="E292" s="171"/>
      <c r="F292" s="368"/>
      <c r="G292" s="368"/>
      <c r="H292" s="368"/>
      <c r="I292" s="368"/>
      <c r="J292" s="368"/>
      <c r="K292" s="368"/>
      <c r="L292" s="368"/>
      <c r="M292" s="368"/>
      <c r="N292" s="368"/>
      <c r="O292" s="368"/>
      <c r="P292" s="368"/>
      <c r="Q292" s="368"/>
      <c r="R292" s="368"/>
      <c r="S292" s="368"/>
      <c r="T292" s="368"/>
      <c r="U292" s="368"/>
      <c r="V292" s="368"/>
      <c r="W292" s="368"/>
      <c r="X292" s="368"/>
      <c r="Y292" s="368"/>
      <c r="Z292" s="368"/>
      <c r="AA292" s="368"/>
      <c r="AB292" s="368"/>
      <c r="AC292" s="368"/>
      <c r="AD292" s="368"/>
      <c r="AE292" s="368"/>
      <c r="AF292" s="368"/>
      <c r="AG292" s="368"/>
      <c r="AH292" s="368"/>
      <c r="AI292" s="368"/>
      <c r="AJ292" s="368"/>
      <c r="AK292" s="368"/>
      <c r="AL292" s="368"/>
      <c r="AM292" s="368"/>
      <c r="AN292" s="368"/>
    </row>
    <row r="293" spans="5:40" s="165" customFormat="1" ht="15">
      <c r="E293" s="171"/>
      <c r="F293" s="368"/>
      <c r="G293" s="368"/>
      <c r="H293" s="368"/>
      <c r="I293" s="368"/>
      <c r="J293" s="368"/>
      <c r="K293" s="368"/>
      <c r="L293" s="368"/>
      <c r="M293" s="368"/>
      <c r="N293" s="368"/>
      <c r="O293" s="368"/>
      <c r="P293" s="368"/>
      <c r="Q293" s="368"/>
      <c r="R293" s="368"/>
      <c r="S293" s="368"/>
      <c r="T293" s="368"/>
      <c r="U293" s="368"/>
      <c r="V293" s="368"/>
      <c r="W293" s="368"/>
      <c r="X293" s="368"/>
      <c r="Y293" s="368"/>
      <c r="Z293" s="368"/>
      <c r="AA293" s="368"/>
      <c r="AB293" s="368"/>
      <c r="AC293" s="368"/>
      <c r="AD293" s="368"/>
      <c r="AE293" s="368"/>
      <c r="AF293" s="368"/>
      <c r="AG293" s="368"/>
      <c r="AH293" s="368"/>
      <c r="AI293" s="368"/>
      <c r="AJ293" s="368"/>
      <c r="AK293" s="368"/>
      <c r="AL293" s="368"/>
      <c r="AM293" s="368"/>
      <c r="AN293" s="368"/>
    </row>
    <row r="294" spans="5:40" s="165" customFormat="1" ht="15">
      <c r="E294" s="171"/>
      <c r="F294" s="368"/>
      <c r="G294" s="368"/>
      <c r="H294" s="368"/>
      <c r="I294" s="368"/>
      <c r="J294" s="368"/>
      <c r="K294" s="368"/>
      <c r="L294" s="368"/>
      <c r="M294" s="368"/>
      <c r="N294" s="368"/>
      <c r="O294" s="368"/>
      <c r="P294" s="368"/>
      <c r="Q294" s="368"/>
      <c r="R294" s="368"/>
      <c r="S294" s="368"/>
      <c r="T294" s="368"/>
      <c r="U294" s="368"/>
      <c r="V294" s="368"/>
      <c r="W294" s="368"/>
      <c r="X294" s="368"/>
      <c r="Y294" s="368"/>
      <c r="Z294" s="368"/>
      <c r="AA294" s="368"/>
      <c r="AB294" s="368"/>
      <c r="AC294" s="368"/>
      <c r="AD294" s="368"/>
      <c r="AE294" s="368"/>
      <c r="AF294" s="368"/>
      <c r="AG294" s="368"/>
      <c r="AH294" s="368"/>
      <c r="AI294" s="368"/>
      <c r="AJ294" s="368"/>
      <c r="AK294" s="368"/>
      <c r="AL294" s="368"/>
      <c r="AM294" s="368"/>
      <c r="AN294" s="368"/>
    </row>
    <row r="295" spans="5:40" s="165" customFormat="1" ht="15">
      <c r="E295" s="171"/>
      <c r="F295" s="368"/>
      <c r="G295" s="368"/>
      <c r="H295" s="368"/>
      <c r="I295" s="368"/>
      <c r="J295" s="368"/>
      <c r="K295" s="368"/>
      <c r="L295" s="368"/>
      <c r="M295" s="368"/>
      <c r="N295" s="368"/>
      <c r="O295" s="368"/>
      <c r="P295" s="368"/>
      <c r="Q295" s="368"/>
      <c r="R295" s="368"/>
      <c r="S295" s="368"/>
      <c r="T295" s="368"/>
      <c r="U295" s="368"/>
      <c r="V295" s="368"/>
      <c r="W295" s="368"/>
      <c r="X295" s="368"/>
      <c r="Y295" s="368"/>
      <c r="Z295" s="368"/>
      <c r="AA295" s="368"/>
      <c r="AB295" s="368"/>
      <c r="AC295" s="368"/>
      <c r="AD295" s="368"/>
      <c r="AE295" s="368"/>
      <c r="AF295" s="368"/>
      <c r="AG295" s="368"/>
      <c r="AH295" s="368"/>
      <c r="AI295" s="368"/>
      <c r="AJ295" s="368"/>
      <c r="AK295" s="368"/>
      <c r="AL295" s="368"/>
      <c r="AM295" s="368"/>
      <c r="AN295" s="368"/>
    </row>
    <row r="296" spans="5:40" s="165" customFormat="1" ht="15">
      <c r="E296" s="171"/>
      <c r="F296" s="368"/>
      <c r="G296" s="368"/>
      <c r="H296" s="368"/>
      <c r="I296" s="368"/>
      <c r="J296" s="368"/>
      <c r="K296" s="368"/>
      <c r="L296" s="368"/>
      <c r="M296" s="368"/>
      <c r="N296" s="368"/>
      <c r="O296" s="368"/>
      <c r="P296" s="368"/>
      <c r="Q296" s="368"/>
      <c r="R296" s="368"/>
      <c r="S296" s="368"/>
      <c r="T296" s="368"/>
      <c r="U296" s="368"/>
      <c r="V296" s="368"/>
      <c r="W296" s="368"/>
      <c r="X296" s="368"/>
      <c r="Y296" s="368"/>
      <c r="Z296" s="368"/>
      <c r="AA296" s="368"/>
      <c r="AB296" s="368"/>
      <c r="AC296" s="368"/>
      <c r="AD296" s="368"/>
      <c r="AE296" s="368"/>
      <c r="AF296" s="368"/>
      <c r="AG296" s="368"/>
      <c r="AH296" s="368"/>
      <c r="AI296" s="368"/>
      <c r="AJ296" s="368"/>
      <c r="AK296" s="368"/>
      <c r="AL296" s="368"/>
      <c r="AM296" s="368"/>
      <c r="AN296" s="368"/>
    </row>
    <row r="297" spans="5:40" s="165" customFormat="1" ht="15">
      <c r="E297" s="171"/>
      <c r="F297" s="368"/>
      <c r="G297" s="368"/>
      <c r="H297" s="368"/>
      <c r="I297" s="368"/>
      <c r="J297" s="368"/>
      <c r="K297" s="368"/>
      <c r="L297" s="368"/>
      <c r="M297" s="368"/>
      <c r="N297" s="368"/>
      <c r="O297" s="368"/>
      <c r="P297" s="368"/>
      <c r="Q297" s="368"/>
      <c r="R297" s="368"/>
      <c r="S297" s="368"/>
      <c r="T297" s="368"/>
      <c r="U297" s="368"/>
      <c r="V297" s="368"/>
      <c r="W297" s="368"/>
      <c r="X297" s="368"/>
      <c r="Y297" s="368"/>
      <c r="Z297" s="368"/>
      <c r="AA297" s="368"/>
      <c r="AB297" s="368"/>
      <c r="AC297" s="368"/>
      <c r="AD297" s="368"/>
      <c r="AE297" s="368"/>
      <c r="AF297" s="368"/>
      <c r="AG297" s="368"/>
      <c r="AH297" s="368"/>
      <c r="AI297" s="368"/>
      <c r="AJ297" s="368"/>
      <c r="AK297" s="368"/>
      <c r="AL297" s="368"/>
      <c r="AM297" s="368"/>
      <c r="AN297" s="368"/>
    </row>
    <row r="298" spans="5:40" s="165" customFormat="1" ht="15">
      <c r="E298" s="171"/>
      <c r="F298" s="368"/>
      <c r="G298" s="368"/>
      <c r="H298" s="368"/>
      <c r="I298" s="368"/>
      <c r="J298" s="368"/>
      <c r="K298" s="368"/>
      <c r="L298" s="368"/>
      <c r="M298" s="368"/>
      <c r="N298" s="368"/>
      <c r="O298" s="368"/>
      <c r="P298" s="368"/>
      <c r="Q298" s="368"/>
      <c r="R298" s="368"/>
      <c r="S298" s="368"/>
      <c r="T298" s="368"/>
      <c r="U298" s="368"/>
      <c r="V298" s="368"/>
      <c r="W298" s="368"/>
      <c r="X298" s="368"/>
      <c r="Y298" s="368"/>
      <c r="Z298" s="368"/>
      <c r="AA298" s="368"/>
      <c r="AB298" s="368"/>
      <c r="AC298" s="368"/>
      <c r="AD298" s="368"/>
      <c r="AE298" s="368"/>
      <c r="AF298" s="368"/>
      <c r="AG298" s="368"/>
      <c r="AH298" s="368"/>
      <c r="AI298" s="368"/>
      <c r="AJ298" s="368"/>
      <c r="AK298" s="368"/>
      <c r="AL298" s="368"/>
      <c r="AM298" s="368"/>
      <c r="AN298" s="368"/>
    </row>
    <row r="299" spans="5:40" s="165" customFormat="1" ht="15">
      <c r="E299" s="171"/>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68"/>
      <c r="AE299" s="368"/>
      <c r="AF299" s="368"/>
      <c r="AG299" s="368"/>
      <c r="AH299" s="368"/>
      <c r="AI299" s="368"/>
      <c r="AJ299" s="368"/>
      <c r="AK299" s="368"/>
      <c r="AL299" s="368"/>
      <c r="AM299" s="368"/>
      <c r="AN299" s="368"/>
    </row>
    <row r="300" spans="5:40" s="165" customFormat="1" ht="15">
      <c r="E300" s="171"/>
      <c r="F300" s="368"/>
      <c r="G300" s="368"/>
      <c r="H300" s="368"/>
      <c r="I300" s="368"/>
      <c r="J300" s="368"/>
      <c r="K300" s="368"/>
      <c r="L300" s="368"/>
      <c r="M300" s="368"/>
      <c r="N300" s="368"/>
      <c r="O300" s="368"/>
      <c r="P300" s="368"/>
      <c r="Q300" s="368"/>
      <c r="R300" s="368"/>
      <c r="S300" s="368"/>
      <c r="T300" s="368"/>
      <c r="U300" s="368"/>
      <c r="V300" s="368"/>
      <c r="W300" s="368"/>
      <c r="X300" s="368"/>
      <c r="Y300" s="368"/>
      <c r="Z300" s="368"/>
      <c r="AA300" s="368"/>
      <c r="AB300" s="368"/>
      <c r="AC300" s="368"/>
      <c r="AD300" s="368"/>
      <c r="AE300" s="368"/>
      <c r="AF300" s="368"/>
      <c r="AG300" s="368"/>
      <c r="AH300" s="368"/>
      <c r="AI300" s="368"/>
      <c r="AJ300" s="368"/>
      <c r="AK300" s="368"/>
      <c r="AL300" s="368"/>
      <c r="AM300" s="368"/>
      <c r="AN300" s="368"/>
    </row>
    <row r="301" spans="5:40" s="165" customFormat="1" ht="15">
      <c r="E301" s="171"/>
      <c r="F301" s="368"/>
      <c r="G301" s="368"/>
      <c r="H301" s="368"/>
      <c r="I301" s="368"/>
      <c r="J301" s="368"/>
      <c r="K301" s="368"/>
      <c r="L301" s="368"/>
      <c r="M301" s="368"/>
      <c r="N301" s="368"/>
      <c r="O301" s="368"/>
      <c r="P301" s="368"/>
      <c r="Q301" s="368"/>
      <c r="R301" s="368"/>
      <c r="S301" s="368"/>
      <c r="T301" s="368"/>
      <c r="U301" s="368"/>
      <c r="V301" s="368"/>
      <c r="W301" s="368"/>
      <c r="X301" s="368"/>
      <c r="Y301" s="368"/>
      <c r="Z301" s="368"/>
      <c r="AA301" s="368"/>
      <c r="AB301" s="368"/>
      <c r="AC301" s="368"/>
      <c r="AD301" s="368"/>
      <c r="AE301" s="368"/>
      <c r="AF301" s="368"/>
      <c r="AG301" s="368"/>
      <c r="AH301" s="368"/>
      <c r="AI301" s="368"/>
      <c r="AJ301" s="368"/>
      <c r="AK301" s="368"/>
      <c r="AL301" s="368"/>
      <c r="AM301" s="368"/>
      <c r="AN301" s="368"/>
    </row>
    <row r="302" spans="5:40" s="165" customFormat="1" ht="15">
      <c r="E302" s="171"/>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8"/>
      <c r="AD302" s="368"/>
      <c r="AE302" s="368"/>
      <c r="AF302" s="368"/>
      <c r="AG302" s="368"/>
      <c r="AH302" s="368"/>
      <c r="AI302" s="368"/>
      <c r="AJ302" s="368"/>
      <c r="AK302" s="368"/>
      <c r="AL302" s="368"/>
      <c r="AM302" s="368"/>
      <c r="AN302" s="368"/>
    </row>
    <row r="303" spans="5:40" s="165" customFormat="1" ht="15">
      <c r="E303" s="171"/>
      <c r="F303" s="368"/>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8"/>
      <c r="AD303" s="368"/>
      <c r="AE303" s="368"/>
      <c r="AF303" s="368"/>
      <c r="AG303" s="368"/>
      <c r="AH303" s="368"/>
      <c r="AI303" s="368"/>
      <c r="AJ303" s="368"/>
      <c r="AK303" s="368"/>
      <c r="AL303" s="368"/>
      <c r="AM303" s="368"/>
      <c r="AN303" s="368"/>
    </row>
    <row r="304" spans="5:40" s="165" customFormat="1" ht="15">
      <c r="E304" s="171"/>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c r="AF304" s="368"/>
      <c r="AG304" s="368"/>
      <c r="AH304" s="368"/>
      <c r="AI304" s="368"/>
      <c r="AJ304" s="368"/>
      <c r="AK304" s="368"/>
      <c r="AL304" s="368"/>
      <c r="AM304" s="368"/>
      <c r="AN304" s="368"/>
    </row>
    <row r="305" spans="5:40" s="165" customFormat="1" ht="15">
      <c r="E305" s="171"/>
      <c r="F305" s="368"/>
      <c r="G305" s="368"/>
      <c r="H305" s="368"/>
      <c r="I305" s="368"/>
      <c r="J305" s="368"/>
      <c r="K305" s="368"/>
      <c r="L305" s="368"/>
      <c r="M305" s="368"/>
      <c r="N305" s="368"/>
      <c r="O305" s="368"/>
      <c r="P305" s="368"/>
      <c r="Q305" s="368"/>
      <c r="R305" s="368"/>
      <c r="S305" s="368"/>
      <c r="T305" s="368"/>
      <c r="U305" s="368"/>
      <c r="V305" s="368"/>
      <c r="W305" s="368"/>
      <c r="X305" s="368"/>
      <c r="Y305" s="368"/>
      <c r="Z305" s="368"/>
      <c r="AA305" s="368"/>
      <c r="AB305" s="368"/>
      <c r="AC305" s="368"/>
      <c r="AD305" s="368"/>
      <c r="AE305" s="368"/>
      <c r="AF305" s="368"/>
      <c r="AG305" s="368"/>
      <c r="AH305" s="368"/>
      <c r="AI305" s="368"/>
      <c r="AJ305" s="368"/>
      <c r="AK305" s="368"/>
      <c r="AL305" s="368"/>
      <c r="AM305" s="368"/>
      <c r="AN305" s="368"/>
    </row>
    <row r="306" spans="5:40" s="165" customFormat="1" ht="15">
      <c r="E306" s="171"/>
      <c r="F306" s="368"/>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8"/>
      <c r="AD306" s="368"/>
      <c r="AE306" s="368"/>
      <c r="AF306" s="368"/>
      <c r="AG306" s="368"/>
      <c r="AH306" s="368"/>
      <c r="AI306" s="368"/>
      <c r="AJ306" s="368"/>
      <c r="AK306" s="368"/>
      <c r="AL306" s="368"/>
      <c r="AM306" s="368"/>
      <c r="AN306" s="368"/>
    </row>
    <row r="307" spans="5:40" s="165" customFormat="1" ht="15">
      <c r="E307" s="171"/>
      <c r="F307" s="368"/>
      <c r="G307" s="368"/>
      <c r="H307" s="368"/>
      <c r="I307" s="368"/>
      <c r="J307" s="368"/>
      <c r="K307" s="368"/>
      <c r="L307" s="368"/>
      <c r="M307" s="368"/>
      <c r="N307" s="368"/>
      <c r="O307" s="368"/>
      <c r="P307" s="368"/>
      <c r="Q307" s="368"/>
      <c r="R307" s="368"/>
      <c r="S307" s="368"/>
      <c r="T307" s="368"/>
      <c r="U307" s="368"/>
      <c r="V307" s="368"/>
      <c r="W307" s="368"/>
      <c r="X307" s="368"/>
      <c r="Y307" s="368"/>
      <c r="Z307" s="368"/>
      <c r="AA307" s="368"/>
      <c r="AB307" s="368"/>
      <c r="AC307" s="368"/>
      <c r="AD307" s="368"/>
      <c r="AE307" s="368"/>
      <c r="AF307" s="368"/>
      <c r="AG307" s="368"/>
      <c r="AH307" s="368"/>
      <c r="AI307" s="368"/>
      <c r="AJ307" s="368"/>
      <c r="AK307" s="368"/>
      <c r="AL307" s="368"/>
      <c r="AM307" s="368"/>
      <c r="AN307" s="368"/>
    </row>
    <row r="308" spans="5:40" s="165" customFormat="1" ht="15">
      <c r="E308" s="171"/>
      <c r="F308" s="368"/>
      <c r="G308" s="368"/>
      <c r="H308" s="368"/>
      <c r="I308" s="368"/>
      <c r="J308" s="368"/>
      <c r="K308" s="368"/>
      <c r="L308" s="368"/>
      <c r="M308" s="368"/>
      <c r="N308" s="368"/>
      <c r="O308" s="368"/>
      <c r="P308" s="368"/>
      <c r="Q308" s="368"/>
      <c r="R308" s="368"/>
      <c r="S308" s="368"/>
      <c r="T308" s="368"/>
      <c r="U308" s="368"/>
      <c r="V308" s="368"/>
      <c r="W308" s="368"/>
      <c r="X308" s="368"/>
      <c r="Y308" s="368"/>
      <c r="Z308" s="368"/>
      <c r="AA308" s="368"/>
      <c r="AB308" s="368"/>
      <c r="AC308" s="368"/>
      <c r="AD308" s="368"/>
      <c r="AE308" s="368"/>
      <c r="AF308" s="368"/>
      <c r="AG308" s="368"/>
      <c r="AH308" s="368"/>
      <c r="AI308" s="368"/>
      <c r="AJ308" s="368"/>
      <c r="AK308" s="368"/>
      <c r="AL308" s="368"/>
      <c r="AM308" s="368"/>
      <c r="AN308" s="368"/>
    </row>
    <row r="309" spans="5:40" s="165" customFormat="1" ht="15">
      <c r="E309" s="171"/>
      <c r="F309" s="368"/>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8"/>
      <c r="AD309" s="368"/>
      <c r="AE309" s="368"/>
      <c r="AF309" s="368"/>
      <c r="AG309" s="368"/>
      <c r="AH309" s="368"/>
      <c r="AI309" s="368"/>
      <c r="AJ309" s="368"/>
      <c r="AK309" s="368"/>
      <c r="AL309" s="368"/>
      <c r="AM309" s="368"/>
      <c r="AN309" s="368"/>
    </row>
    <row r="310" spans="5:40" s="165" customFormat="1" ht="15">
      <c r="E310" s="171"/>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row>
    <row r="311" spans="5:40" s="165" customFormat="1" ht="15">
      <c r="E311" s="171"/>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8"/>
      <c r="AG311" s="368"/>
      <c r="AH311" s="368"/>
      <c r="AI311" s="368"/>
      <c r="AJ311" s="368"/>
      <c r="AK311" s="368"/>
      <c r="AL311" s="368"/>
      <c r="AM311" s="368"/>
      <c r="AN311" s="368"/>
    </row>
    <row r="312" spans="5:40" s="165" customFormat="1" ht="15">
      <c r="E312" s="171"/>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68"/>
      <c r="AE312" s="368"/>
      <c r="AF312" s="368"/>
      <c r="AG312" s="368"/>
      <c r="AH312" s="368"/>
      <c r="AI312" s="368"/>
      <c r="AJ312" s="368"/>
      <c r="AK312" s="368"/>
      <c r="AL312" s="368"/>
      <c r="AM312" s="368"/>
      <c r="AN312" s="368"/>
    </row>
    <row r="313" spans="5:40" s="165" customFormat="1" ht="15">
      <c r="E313" s="171"/>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68"/>
      <c r="AE313" s="368"/>
      <c r="AF313" s="368"/>
      <c r="AG313" s="368"/>
      <c r="AH313" s="368"/>
      <c r="AI313" s="368"/>
      <c r="AJ313" s="368"/>
      <c r="AK313" s="368"/>
      <c r="AL313" s="368"/>
      <c r="AM313" s="368"/>
      <c r="AN313" s="368"/>
    </row>
    <row r="314" spans="5:40" s="165" customFormat="1" ht="15">
      <c r="E314" s="171"/>
      <c r="F314" s="368"/>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8"/>
      <c r="AD314" s="368"/>
      <c r="AE314" s="368"/>
      <c r="AF314" s="368"/>
      <c r="AG314" s="368"/>
      <c r="AH314" s="368"/>
      <c r="AI314" s="368"/>
      <c r="AJ314" s="368"/>
      <c r="AK314" s="368"/>
      <c r="AL314" s="368"/>
      <c r="AM314" s="368"/>
      <c r="AN314" s="368"/>
    </row>
    <row r="315" spans="5:40" s="165" customFormat="1" ht="15">
      <c r="E315" s="171"/>
      <c r="F315" s="368"/>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8"/>
      <c r="AD315" s="368"/>
      <c r="AE315" s="368"/>
      <c r="AF315" s="368"/>
      <c r="AG315" s="368"/>
      <c r="AH315" s="368"/>
      <c r="AI315" s="368"/>
      <c r="AJ315" s="368"/>
      <c r="AK315" s="368"/>
      <c r="AL315" s="368"/>
      <c r="AM315" s="368"/>
      <c r="AN315" s="368"/>
    </row>
    <row r="316" spans="5:40" s="165" customFormat="1" ht="15">
      <c r="E316" s="171"/>
      <c r="F316" s="368"/>
      <c r="G316" s="368"/>
      <c r="H316" s="368"/>
      <c r="I316" s="368"/>
      <c r="J316" s="368"/>
      <c r="K316" s="368"/>
      <c r="L316" s="368"/>
      <c r="M316" s="368"/>
      <c r="N316" s="368"/>
      <c r="O316" s="368"/>
      <c r="P316" s="368"/>
      <c r="Q316" s="368"/>
      <c r="R316" s="368"/>
      <c r="S316" s="368"/>
      <c r="T316" s="368"/>
      <c r="U316" s="368"/>
      <c r="V316" s="368"/>
      <c r="W316" s="368"/>
      <c r="X316" s="368"/>
      <c r="Y316" s="368"/>
      <c r="Z316" s="368"/>
      <c r="AA316" s="368"/>
      <c r="AB316" s="368"/>
      <c r="AC316" s="368"/>
      <c r="AD316" s="368"/>
      <c r="AE316" s="368"/>
      <c r="AF316" s="368"/>
      <c r="AG316" s="368"/>
      <c r="AH316" s="368"/>
      <c r="AI316" s="368"/>
      <c r="AJ316" s="368"/>
      <c r="AK316" s="368"/>
      <c r="AL316" s="368"/>
      <c r="AM316" s="368"/>
      <c r="AN316" s="368"/>
    </row>
    <row r="317" spans="5:40" s="165" customFormat="1" ht="15">
      <c r="E317" s="171"/>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8"/>
      <c r="AD317" s="368"/>
      <c r="AE317" s="368"/>
      <c r="AF317" s="368"/>
      <c r="AG317" s="368"/>
      <c r="AH317" s="368"/>
      <c r="AI317" s="368"/>
      <c r="AJ317" s="368"/>
      <c r="AK317" s="368"/>
      <c r="AL317" s="368"/>
      <c r="AM317" s="368"/>
      <c r="AN317" s="368"/>
    </row>
    <row r="318" spans="5:40" s="165" customFormat="1" ht="15">
      <c r="E318" s="171"/>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8"/>
      <c r="AD318" s="368"/>
      <c r="AE318" s="368"/>
      <c r="AF318" s="368"/>
      <c r="AG318" s="368"/>
      <c r="AH318" s="368"/>
      <c r="AI318" s="368"/>
      <c r="AJ318" s="368"/>
      <c r="AK318" s="368"/>
      <c r="AL318" s="368"/>
      <c r="AM318" s="368"/>
      <c r="AN318" s="368"/>
    </row>
    <row r="319" spans="5:40" s="165" customFormat="1" ht="15">
      <c r="E319" s="171"/>
      <c r="F319" s="368"/>
      <c r="G319" s="368"/>
      <c r="H319" s="368"/>
      <c r="I319" s="368"/>
      <c r="J319" s="368"/>
      <c r="K319" s="368"/>
      <c r="L319" s="368"/>
      <c r="M319" s="368"/>
      <c r="N319" s="368"/>
      <c r="O319" s="368"/>
      <c r="P319" s="368"/>
      <c r="Q319" s="368"/>
      <c r="R319" s="368"/>
      <c r="S319" s="368"/>
      <c r="T319" s="368"/>
      <c r="U319" s="368"/>
      <c r="V319" s="368"/>
      <c r="W319" s="368"/>
      <c r="X319" s="368"/>
      <c r="Y319" s="368"/>
      <c r="Z319" s="368"/>
      <c r="AA319" s="368"/>
      <c r="AB319" s="368"/>
      <c r="AC319" s="368"/>
      <c r="AD319" s="368"/>
      <c r="AE319" s="368"/>
      <c r="AF319" s="368"/>
      <c r="AG319" s="368"/>
      <c r="AH319" s="368"/>
      <c r="AI319" s="368"/>
      <c r="AJ319" s="368"/>
      <c r="AK319" s="368"/>
      <c r="AL319" s="368"/>
      <c r="AM319" s="368"/>
      <c r="AN319" s="368"/>
    </row>
    <row r="320" spans="5:40" s="165" customFormat="1" ht="15">
      <c r="E320" s="171"/>
      <c r="F320" s="368"/>
      <c r="G320" s="368"/>
      <c r="H320" s="368"/>
      <c r="I320" s="368"/>
      <c r="J320" s="368"/>
      <c r="K320" s="368"/>
      <c r="L320" s="368"/>
      <c r="M320" s="368"/>
      <c r="N320" s="368"/>
      <c r="O320" s="368"/>
      <c r="P320" s="368"/>
      <c r="Q320" s="368"/>
      <c r="R320" s="368"/>
      <c r="S320" s="368"/>
      <c r="T320" s="368"/>
      <c r="U320" s="368"/>
      <c r="V320" s="368"/>
      <c r="W320" s="368"/>
      <c r="X320" s="368"/>
      <c r="Y320" s="368"/>
      <c r="Z320" s="368"/>
      <c r="AA320" s="368"/>
      <c r="AB320" s="368"/>
      <c r="AC320" s="368"/>
      <c r="AD320" s="368"/>
      <c r="AE320" s="368"/>
      <c r="AF320" s="368"/>
      <c r="AG320" s="368"/>
      <c r="AH320" s="368"/>
      <c r="AI320" s="368"/>
      <c r="AJ320" s="368"/>
      <c r="AK320" s="368"/>
      <c r="AL320" s="368"/>
      <c r="AM320" s="368"/>
      <c r="AN320" s="368"/>
    </row>
    <row r="321" spans="5:40" s="165" customFormat="1" ht="15">
      <c r="E321" s="171"/>
      <c r="F321" s="368"/>
      <c r="G321" s="368"/>
      <c r="H321" s="368"/>
      <c r="I321" s="368"/>
      <c r="J321" s="368"/>
      <c r="K321" s="368"/>
      <c r="L321" s="368"/>
      <c r="M321" s="368"/>
      <c r="N321" s="368"/>
      <c r="O321" s="368"/>
      <c r="P321" s="368"/>
      <c r="Q321" s="368"/>
      <c r="R321" s="368"/>
      <c r="S321" s="368"/>
      <c r="T321" s="368"/>
      <c r="U321" s="368"/>
      <c r="V321" s="368"/>
      <c r="W321" s="368"/>
      <c r="X321" s="368"/>
      <c r="Y321" s="368"/>
      <c r="Z321" s="368"/>
      <c r="AA321" s="368"/>
      <c r="AB321" s="368"/>
      <c r="AC321" s="368"/>
      <c r="AD321" s="368"/>
      <c r="AE321" s="368"/>
      <c r="AF321" s="368"/>
      <c r="AG321" s="368"/>
      <c r="AH321" s="368"/>
      <c r="AI321" s="368"/>
      <c r="AJ321" s="368"/>
      <c r="AK321" s="368"/>
      <c r="AL321" s="368"/>
      <c r="AM321" s="368"/>
      <c r="AN321" s="368"/>
    </row>
    <row r="322" spans="5:40" s="165" customFormat="1" ht="15">
      <c r="E322" s="171"/>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8"/>
      <c r="AC322" s="368"/>
      <c r="AD322" s="368"/>
      <c r="AE322" s="368"/>
      <c r="AF322" s="368"/>
      <c r="AG322" s="368"/>
      <c r="AH322" s="368"/>
      <c r="AI322" s="368"/>
      <c r="AJ322" s="368"/>
      <c r="AK322" s="368"/>
      <c r="AL322" s="368"/>
      <c r="AM322" s="368"/>
      <c r="AN322" s="368"/>
    </row>
    <row r="323" spans="5:40" s="165" customFormat="1" ht="15">
      <c r="E323" s="171"/>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8"/>
      <c r="AD323" s="368"/>
      <c r="AE323" s="368"/>
      <c r="AF323" s="368"/>
      <c r="AG323" s="368"/>
      <c r="AH323" s="368"/>
      <c r="AI323" s="368"/>
      <c r="AJ323" s="368"/>
      <c r="AK323" s="368"/>
      <c r="AL323" s="368"/>
      <c r="AM323" s="368"/>
      <c r="AN323" s="368"/>
    </row>
    <row r="324" spans="5:40" s="165" customFormat="1" ht="15">
      <c r="E324" s="171"/>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8"/>
      <c r="AC324" s="368"/>
      <c r="AD324" s="368"/>
      <c r="AE324" s="368"/>
      <c r="AF324" s="368"/>
      <c r="AG324" s="368"/>
      <c r="AH324" s="368"/>
      <c r="AI324" s="368"/>
      <c r="AJ324" s="368"/>
      <c r="AK324" s="368"/>
      <c r="AL324" s="368"/>
      <c r="AM324" s="368"/>
      <c r="AN324" s="368"/>
    </row>
    <row r="325" spans="5:40" s="165" customFormat="1" ht="15">
      <c r="E325" s="171"/>
      <c r="F325" s="368"/>
      <c r="G325" s="368"/>
      <c r="H325" s="368"/>
      <c r="I325" s="368"/>
      <c r="J325" s="368"/>
      <c r="K325" s="368"/>
      <c r="L325" s="368"/>
      <c r="M325" s="368"/>
      <c r="N325" s="368"/>
      <c r="O325" s="368"/>
      <c r="P325" s="368"/>
      <c r="Q325" s="368"/>
      <c r="R325" s="368"/>
      <c r="S325" s="368"/>
      <c r="T325" s="368"/>
      <c r="U325" s="368"/>
      <c r="V325" s="368"/>
      <c r="W325" s="368"/>
      <c r="X325" s="368"/>
      <c r="Y325" s="368"/>
      <c r="Z325" s="368"/>
      <c r="AA325" s="368"/>
      <c r="AB325" s="368"/>
      <c r="AC325" s="368"/>
      <c r="AD325" s="368"/>
      <c r="AE325" s="368"/>
      <c r="AF325" s="368"/>
      <c r="AG325" s="368"/>
      <c r="AH325" s="368"/>
      <c r="AI325" s="368"/>
      <c r="AJ325" s="368"/>
      <c r="AK325" s="368"/>
      <c r="AL325" s="368"/>
      <c r="AM325" s="368"/>
      <c r="AN325" s="368"/>
    </row>
    <row r="326" spans="5:40" s="165" customFormat="1" ht="15">
      <c r="E326" s="171"/>
      <c r="F326" s="368"/>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8"/>
      <c r="AD326" s="368"/>
      <c r="AE326" s="368"/>
      <c r="AF326" s="368"/>
      <c r="AG326" s="368"/>
      <c r="AH326" s="368"/>
      <c r="AI326" s="368"/>
      <c r="AJ326" s="368"/>
      <c r="AK326" s="368"/>
      <c r="AL326" s="368"/>
      <c r="AM326" s="368"/>
      <c r="AN326" s="368"/>
    </row>
    <row r="327" spans="5:40" s="165" customFormat="1" ht="15">
      <c r="E327" s="171"/>
      <c r="F327" s="368"/>
      <c r="G327" s="368"/>
      <c r="H327" s="368"/>
      <c r="I327" s="368"/>
      <c r="J327" s="368"/>
      <c r="K327" s="368"/>
      <c r="L327" s="368"/>
      <c r="M327" s="368"/>
      <c r="N327" s="368"/>
      <c r="O327" s="368"/>
      <c r="P327" s="368"/>
      <c r="Q327" s="368"/>
      <c r="R327" s="368"/>
      <c r="S327" s="368"/>
      <c r="T327" s="368"/>
      <c r="U327" s="368"/>
      <c r="V327" s="368"/>
      <c r="W327" s="368"/>
      <c r="X327" s="368"/>
      <c r="Y327" s="368"/>
      <c r="Z327" s="368"/>
      <c r="AA327" s="368"/>
      <c r="AB327" s="368"/>
      <c r="AC327" s="368"/>
      <c r="AD327" s="368"/>
      <c r="AE327" s="368"/>
      <c r="AF327" s="368"/>
      <c r="AG327" s="368"/>
      <c r="AH327" s="368"/>
      <c r="AI327" s="368"/>
      <c r="AJ327" s="368"/>
      <c r="AK327" s="368"/>
      <c r="AL327" s="368"/>
      <c r="AM327" s="368"/>
      <c r="AN327" s="368"/>
    </row>
    <row r="328" spans="5:40" s="165" customFormat="1" ht="15">
      <c r="E328" s="171"/>
      <c r="F328" s="368"/>
      <c r="G328" s="368"/>
      <c r="H328" s="368"/>
      <c r="I328" s="368"/>
      <c r="J328" s="368"/>
      <c r="K328" s="368"/>
      <c r="L328" s="368"/>
      <c r="M328" s="368"/>
      <c r="N328" s="368"/>
      <c r="O328" s="368"/>
      <c r="P328" s="368"/>
      <c r="Q328" s="368"/>
      <c r="R328" s="368"/>
      <c r="S328" s="368"/>
      <c r="T328" s="368"/>
      <c r="U328" s="368"/>
      <c r="V328" s="368"/>
      <c r="W328" s="368"/>
      <c r="X328" s="368"/>
      <c r="Y328" s="368"/>
      <c r="Z328" s="368"/>
      <c r="AA328" s="368"/>
      <c r="AB328" s="368"/>
      <c r="AC328" s="368"/>
      <c r="AD328" s="368"/>
      <c r="AE328" s="368"/>
      <c r="AF328" s="368"/>
      <c r="AG328" s="368"/>
      <c r="AH328" s="368"/>
      <c r="AI328" s="368"/>
      <c r="AJ328" s="368"/>
      <c r="AK328" s="368"/>
      <c r="AL328" s="368"/>
      <c r="AM328" s="368"/>
      <c r="AN328" s="368"/>
    </row>
    <row r="329" spans="5:40" s="165" customFormat="1" ht="15">
      <c r="E329" s="171"/>
      <c r="F329" s="368"/>
      <c r="G329" s="368"/>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8"/>
      <c r="AD329" s="368"/>
      <c r="AE329" s="368"/>
      <c r="AF329" s="368"/>
      <c r="AG329" s="368"/>
      <c r="AH329" s="368"/>
      <c r="AI329" s="368"/>
      <c r="AJ329" s="368"/>
      <c r="AK329" s="368"/>
      <c r="AL329" s="368"/>
      <c r="AM329" s="368"/>
      <c r="AN329" s="368"/>
    </row>
    <row r="330" spans="5:40" s="165" customFormat="1" ht="15">
      <c r="E330" s="171"/>
      <c r="F330" s="368"/>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8"/>
      <c r="AC330" s="368"/>
      <c r="AD330" s="368"/>
      <c r="AE330" s="368"/>
      <c r="AF330" s="368"/>
      <c r="AG330" s="368"/>
      <c r="AH330" s="368"/>
      <c r="AI330" s="368"/>
      <c r="AJ330" s="368"/>
      <c r="AK330" s="368"/>
      <c r="AL330" s="368"/>
      <c r="AM330" s="368"/>
      <c r="AN330" s="368"/>
    </row>
    <row r="331" spans="5:40" s="165" customFormat="1" ht="15">
      <c r="E331" s="171"/>
      <c r="F331" s="368"/>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8"/>
      <c r="AD331" s="368"/>
      <c r="AE331" s="368"/>
      <c r="AF331" s="368"/>
      <c r="AG331" s="368"/>
      <c r="AH331" s="368"/>
      <c r="AI331" s="368"/>
      <c r="AJ331" s="368"/>
      <c r="AK331" s="368"/>
      <c r="AL331" s="368"/>
      <c r="AM331" s="368"/>
      <c r="AN331" s="368"/>
    </row>
    <row r="332" spans="5:40" s="165" customFormat="1" ht="15">
      <c r="E332" s="171"/>
      <c r="F332" s="368"/>
      <c r="G332" s="368"/>
      <c r="H332" s="368"/>
      <c r="I332" s="368"/>
      <c r="J332" s="368"/>
      <c r="K332" s="368"/>
      <c r="L332" s="368"/>
      <c r="M332" s="368"/>
      <c r="N332" s="368"/>
      <c r="O332" s="368"/>
      <c r="P332" s="368"/>
      <c r="Q332" s="368"/>
      <c r="R332" s="368"/>
      <c r="S332" s="368"/>
      <c r="T332" s="368"/>
      <c r="U332" s="368"/>
      <c r="V332" s="368"/>
      <c r="W332" s="368"/>
      <c r="X332" s="368"/>
      <c r="Y332" s="368"/>
      <c r="Z332" s="368"/>
      <c r="AA332" s="368"/>
      <c r="AB332" s="368"/>
      <c r="AC332" s="368"/>
      <c r="AD332" s="368"/>
      <c r="AE332" s="368"/>
      <c r="AF332" s="368"/>
      <c r="AG332" s="368"/>
      <c r="AH332" s="368"/>
      <c r="AI332" s="368"/>
      <c r="AJ332" s="368"/>
      <c r="AK332" s="368"/>
      <c r="AL332" s="368"/>
      <c r="AM332" s="368"/>
      <c r="AN332" s="368"/>
    </row>
    <row r="333" spans="5:40" s="165" customFormat="1" ht="15">
      <c r="E333" s="171"/>
      <c r="F333" s="368"/>
      <c r="G333" s="368"/>
      <c r="H333" s="368"/>
      <c r="I333" s="368"/>
      <c r="J333" s="368"/>
      <c r="K333" s="368"/>
      <c r="L333" s="368"/>
      <c r="M333" s="368"/>
      <c r="N333" s="368"/>
      <c r="O333" s="368"/>
      <c r="P333" s="368"/>
      <c r="Q333" s="368"/>
      <c r="R333" s="368"/>
      <c r="S333" s="368"/>
      <c r="T333" s="368"/>
      <c r="U333" s="368"/>
      <c r="V333" s="368"/>
      <c r="W333" s="368"/>
      <c r="X333" s="368"/>
      <c r="Y333" s="368"/>
      <c r="Z333" s="368"/>
      <c r="AA333" s="368"/>
      <c r="AB333" s="368"/>
      <c r="AC333" s="368"/>
      <c r="AD333" s="368"/>
      <c r="AE333" s="368"/>
      <c r="AF333" s="368"/>
      <c r="AG333" s="368"/>
      <c r="AH333" s="368"/>
      <c r="AI333" s="368"/>
      <c r="AJ333" s="368"/>
      <c r="AK333" s="368"/>
      <c r="AL333" s="368"/>
      <c r="AM333" s="368"/>
      <c r="AN333" s="368"/>
    </row>
    <row r="334" spans="5:40" s="165" customFormat="1" ht="15">
      <c r="E334" s="171"/>
      <c r="F334" s="368"/>
      <c r="G334" s="368"/>
      <c r="H334" s="368"/>
      <c r="I334" s="368"/>
      <c r="J334" s="368"/>
      <c r="K334" s="368"/>
      <c r="L334" s="368"/>
      <c r="M334" s="368"/>
      <c r="N334" s="368"/>
      <c r="O334" s="368"/>
      <c r="P334" s="368"/>
      <c r="Q334" s="368"/>
      <c r="R334" s="368"/>
      <c r="S334" s="368"/>
      <c r="T334" s="368"/>
      <c r="U334" s="368"/>
      <c r="V334" s="368"/>
      <c r="W334" s="368"/>
      <c r="X334" s="368"/>
      <c r="Y334" s="368"/>
      <c r="Z334" s="368"/>
      <c r="AA334" s="368"/>
      <c r="AB334" s="368"/>
      <c r="AC334" s="368"/>
      <c r="AD334" s="368"/>
      <c r="AE334" s="368"/>
      <c r="AF334" s="368"/>
      <c r="AG334" s="368"/>
      <c r="AH334" s="368"/>
      <c r="AI334" s="368"/>
      <c r="AJ334" s="368"/>
      <c r="AK334" s="368"/>
      <c r="AL334" s="368"/>
      <c r="AM334" s="368"/>
      <c r="AN334" s="368"/>
    </row>
    <row r="335" spans="5:40" s="165" customFormat="1" ht="15">
      <c r="E335" s="171"/>
      <c r="F335" s="368"/>
      <c r="G335" s="368"/>
      <c r="H335" s="368"/>
      <c r="I335" s="368"/>
      <c r="J335" s="368"/>
      <c r="K335" s="368"/>
      <c r="L335" s="368"/>
      <c r="M335" s="368"/>
      <c r="N335" s="368"/>
      <c r="O335" s="368"/>
      <c r="P335" s="368"/>
      <c r="Q335" s="368"/>
      <c r="R335" s="368"/>
      <c r="S335" s="368"/>
      <c r="T335" s="368"/>
      <c r="U335" s="368"/>
      <c r="V335" s="368"/>
      <c r="W335" s="368"/>
      <c r="X335" s="368"/>
      <c r="Y335" s="368"/>
      <c r="Z335" s="368"/>
      <c r="AA335" s="368"/>
      <c r="AB335" s="368"/>
      <c r="AC335" s="368"/>
      <c r="AD335" s="368"/>
      <c r="AE335" s="368"/>
      <c r="AF335" s="368"/>
      <c r="AG335" s="368"/>
      <c r="AH335" s="368"/>
      <c r="AI335" s="368"/>
      <c r="AJ335" s="368"/>
      <c r="AK335" s="368"/>
      <c r="AL335" s="368"/>
      <c r="AM335" s="368"/>
      <c r="AN335" s="368"/>
    </row>
    <row r="336" spans="5:40" s="165" customFormat="1" ht="15">
      <c r="E336" s="171"/>
      <c r="F336" s="368"/>
      <c r="G336" s="368"/>
      <c r="H336" s="368"/>
      <c r="I336" s="368"/>
      <c r="J336" s="368"/>
      <c r="K336" s="368"/>
      <c r="L336" s="368"/>
      <c r="M336" s="368"/>
      <c r="N336" s="368"/>
      <c r="O336" s="368"/>
      <c r="P336" s="368"/>
      <c r="Q336" s="368"/>
      <c r="R336" s="368"/>
      <c r="S336" s="368"/>
      <c r="T336" s="368"/>
      <c r="U336" s="368"/>
      <c r="V336" s="368"/>
      <c r="W336" s="368"/>
      <c r="X336" s="368"/>
      <c r="Y336" s="368"/>
      <c r="Z336" s="368"/>
      <c r="AA336" s="368"/>
      <c r="AB336" s="368"/>
      <c r="AC336" s="368"/>
      <c r="AD336" s="368"/>
      <c r="AE336" s="368"/>
      <c r="AF336" s="368"/>
      <c r="AG336" s="368"/>
      <c r="AH336" s="368"/>
      <c r="AI336" s="368"/>
      <c r="AJ336" s="368"/>
      <c r="AK336" s="368"/>
      <c r="AL336" s="368"/>
      <c r="AM336" s="368"/>
      <c r="AN336" s="368"/>
    </row>
    <row r="337" spans="5:40" s="165" customFormat="1" ht="15">
      <c r="E337" s="171"/>
      <c r="F337" s="368"/>
      <c r="G337" s="368"/>
      <c r="H337" s="368"/>
      <c r="I337" s="368"/>
      <c r="J337" s="368"/>
      <c r="K337" s="368"/>
      <c r="L337" s="368"/>
      <c r="M337" s="368"/>
      <c r="N337" s="368"/>
      <c r="O337" s="368"/>
      <c r="P337" s="368"/>
      <c r="Q337" s="368"/>
      <c r="R337" s="368"/>
      <c r="S337" s="368"/>
      <c r="T337" s="368"/>
      <c r="U337" s="368"/>
      <c r="V337" s="368"/>
      <c r="W337" s="368"/>
      <c r="X337" s="368"/>
      <c r="Y337" s="368"/>
      <c r="Z337" s="368"/>
      <c r="AA337" s="368"/>
      <c r="AB337" s="368"/>
      <c r="AC337" s="368"/>
      <c r="AD337" s="368"/>
      <c r="AE337" s="368"/>
      <c r="AF337" s="368"/>
      <c r="AG337" s="368"/>
      <c r="AH337" s="368"/>
      <c r="AI337" s="368"/>
      <c r="AJ337" s="368"/>
      <c r="AK337" s="368"/>
      <c r="AL337" s="368"/>
      <c r="AM337" s="368"/>
      <c r="AN337" s="368"/>
    </row>
    <row r="338" spans="5:40" s="165" customFormat="1" ht="15">
      <c r="E338" s="171"/>
      <c r="F338" s="368"/>
      <c r="G338" s="368"/>
      <c r="H338" s="368"/>
      <c r="I338" s="368"/>
      <c r="J338" s="368"/>
      <c r="K338" s="368"/>
      <c r="L338" s="368"/>
      <c r="M338" s="368"/>
      <c r="N338" s="368"/>
      <c r="O338" s="368"/>
      <c r="P338" s="368"/>
      <c r="Q338" s="368"/>
      <c r="R338" s="368"/>
      <c r="S338" s="368"/>
      <c r="T338" s="368"/>
      <c r="U338" s="368"/>
      <c r="V338" s="368"/>
      <c r="W338" s="368"/>
      <c r="X338" s="368"/>
      <c r="Y338" s="368"/>
      <c r="Z338" s="368"/>
      <c r="AA338" s="368"/>
      <c r="AB338" s="368"/>
      <c r="AC338" s="368"/>
      <c r="AD338" s="368"/>
      <c r="AE338" s="368"/>
      <c r="AF338" s="368"/>
      <c r="AG338" s="368"/>
      <c r="AH338" s="368"/>
      <c r="AI338" s="368"/>
      <c r="AJ338" s="368"/>
      <c r="AK338" s="368"/>
      <c r="AL338" s="368"/>
      <c r="AM338" s="368"/>
      <c r="AN338" s="368"/>
    </row>
    <row r="339" spans="5:40" s="165" customFormat="1" ht="15">
      <c r="E339" s="171"/>
      <c r="F339" s="368"/>
      <c r="G339" s="368"/>
      <c r="H339" s="368"/>
      <c r="I339" s="368"/>
      <c r="J339" s="368"/>
      <c r="K339" s="368"/>
      <c r="L339" s="368"/>
      <c r="M339" s="368"/>
      <c r="N339" s="368"/>
      <c r="O339" s="368"/>
      <c r="P339" s="368"/>
      <c r="Q339" s="368"/>
      <c r="R339" s="368"/>
      <c r="S339" s="368"/>
      <c r="T339" s="368"/>
      <c r="U339" s="368"/>
      <c r="V339" s="368"/>
      <c r="W339" s="368"/>
      <c r="X339" s="368"/>
      <c r="Y339" s="368"/>
      <c r="Z339" s="368"/>
      <c r="AA339" s="368"/>
      <c r="AB339" s="368"/>
      <c r="AC339" s="368"/>
      <c r="AD339" s="368"/>
      <c r="AE339" s="368"/>
      <c r="AF339" s="368"/>
      <c r="AG339" s="368"/>
      <c r="AH339" s="368"/>
      <c r="AI339" s="368"/>
      <c r="AJ339" s="368"/>
      <c r="AK339" s="368"/>
      <c r="AL339" s="368"/>
      <c r="AM339" s="368"/>
      <c r="AN339" s="368"/>
    </row>
    <row r="340" spans="5:40" s="165" customFormat="1" ht="15">
      <c r="E340" s="171"/>
      <c r="F340" s="368"/>
      <c r="G340" s="368"/>
      <c r="H340" s="368"/>
      <c r="I340" s="368"/>
      <c r="J340" s="368"/>
      <c r="K340" s="368"/>
      <c r="L340" s="368"/>
      <c r="M340" s="368"/>
      <c r="N340" s="368"/>
      <c r="O340" s="368"/>
      <c r="P340" s="368"/>
      <c r="Q340" s="368"/>
      <c r="R340" s="368"/>
      <c r="S340" s="368"/>
      <c r="T340" s="368"/>
      <c r="U340" s="368"/>
      <c r="V340" s="368"/>
      <c r="W340" s="368"/>
      <c r="X340" s="368"/>
      <c r="Y340" s="368"/>
      <c r="Z340" s="368"/>
      <c r="AA340" s="368"/>
      <c r="AB340" s="368"/>
      <c r="AC340" s="368"/>
      <c r="AD340" s="368"/>
      <c r="AE340" s="368"/>
      <c r="AF340" s="368"/>
      <c r="AG340" s="368"/>
      <c r="AH340" s="368"/>
      <c r="AI340" s="368"/>
      <c r="AJ340" s="368"/>
      <c r="AK340" s="368"/>
      <c r="AL340" s="368"/>
      <c r="AM340" s="368"/>
      <c r="AN340" s="368"/>
    </row>
    <row r="341" spans="5:40" s="165" customFormat="1" ht="15">
      <c r="E341" s="171"/>
      <c r="F341" s="368"/>
      <c r="G341" s="368"/>
      <c r="H341" s="368"/>
      <c r="I341" s="368"/>
      <c r="J341" s="368"/>
      <c r="K341" s="368"/>
      <c r="L341" s="368"/>
      <c r="M341" s="368"/>
      <c r="N341" s="368"/>
      <c r="O341" s="368"/>
      <c r="P341" s="368"/>
      <c r="Q341" s="368"/>
      <c r="R341" s="368"/>
      <c r="S341" s="368"/>
      <c r="T341" s="368"/>
      <c r="U341" s="368"/>
      <c r="V341" s="368"/>
      <c r="W341" s="368"/>
      <c r="X341" s="368"/>
      <c r="Y341" s="368"/>
      <c r="Z341" s="368"/>
      <c r="AA341" s="368"/>
      <c r="AB341" s="368"/>
      <c r="AC341" s="368"/>
      <c r="AD341" s="368"/>
      <c r="AE341" s="368"/>
      <c r="AF341" s="368"/>
      <c r="AG341" s="368"/>
      <c r="AH341" s="368"/>
      <c r="AI341" s="368"/>
      <c r="AJ341" s="368"/>
      <c r="AK341" s="368"/>
      <c r="AL341" s="368"/>
      <c r="AM341" s="368"/>
      <c r="AN341" s="368"/>
    </row>
    <row r="342" spans="5:40" s="165" customFormat="1" ht="15">
      <c r="E342" s="171"/>
      <c r="F342" s="368"/>
      <c r="G342" s="368"/>
      <c r="H342" s="368"/>
      <c r="I342" s="368"/>
      <c r="J342" s="368"/>
      <c r="K342" s="368"/>
      <c r="L342" s="368"/>
      <c r="M342" s="368"/>
      <c r="N342" s="368"/>
      <c r="O342" s="368"/>
      <c r="P342" s="368"/>
      <c r="Q342" s="368"/>
      <c r="R342" s="368"/>
      <c r="S342" s="368"/>
      <c r="T342" s="368"/>
      <c r="U342" s="368"/>
      <c r="V342" s="368"/>
      <c r="W342" s="368"/>
      <c r="X342" s="368"/>
      <c r="Y342" s="368"/>
      <c r="Z342" s="368"/>
      <c r="AA342" s="368"/>
      <c r="AB342" s="368"/>
      <c r="AC342" s="368"/>
      <c r="AD342" s="368"/>
      <c r="AE342" s="368"/>
      <c r="AF342" s="368"/>
      <c r="AG342" s="368"/>
      <c r="AH342" s="368"/>
      <c r="AI342" s="368"/>
      <c r="AJ342" s="368"/>
      <c r="AK342" s="368"/>
      <c r="AL342" s="368"/>
      <c r="AM342" s="368"/>
      <c r="AN342" s="368"/>
    </row>
    <row r="343" spans="5:40" s="165" customFormat="1" ht="15">
      <c r="E343" s="171"/>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8"/>
      <c r="AG343" s="368"/>
      <c r="AH343" s="368"/>
      <c r="AI343" s="368"/>
      <c r="AJ343" s="368"/>
      <c r="AK343" s="368"/>
      <c r="AL343" s="368"/>
      <c r="AM343" s="368"/>
      <c r="AN343" s="368"/>
    </row>
    <row r="344" spans="5:40" s="165" customFormat="1" ht="15">
      <c r="E344" s="171"/>
      <c r="F344" s="368"/>
      <c r="G344" s="368"/>
      <c r="H344" s="368"/>
      <c r="I344" s="368"/>
      <c r="J344" s="368"/>
      <c r="K344" s="368"/>
      <c r="L344" s="368"/>
      <c r="M344" s="368"/>
      <c r="N344" s="368"/>
      <c r="O344" s="36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row>
    <row r="345" spans="5:40" s="165" customFormat="1" ht="15">
      <c r="E345" s="171"/>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c r="AF345" s="368"/>
      <c r="AG345" s="368"/>
      <c r="AH345" s="368"/>
      <c r="AI345" s="368"/>
      <c r="AJ345" s="368"/>
      <c r="AK345" s="368"/>
      <c r="AL345" s="368"/>
      <c r="AM345" s="368"/>
      <c r="AN345" s="368"/>
    </row>
    <row r="346" spans="5:40" s="165" customFormat="1" ht="15">
      <c r="E346" s="171"/>
      <c r="F346" s="368"/>
      <c r="G346" s="368"/>
      <c r="H346" s="368"/>
      <c r="I346" s="368"/>
      <c r="J346" s="368"/>
      <c r="K346" s="368"/>
      <c r="L346" s="368"/>
      <c r="M346" s="368"/>
      <c r="N346" s="368"/>
      <c r="O346" s="368"/>
      <c r="P346" s="368"/>
      <c r="Q346" s="368"/>
      <c r="R346" s="368"/>
      <c r="S346" s="368"/>
      <c r="T346" s="368"/>
      <c r="U346" s="368"/>
      <c r="V346" s="368"/>
      <c r="W346" s="368"/>
      <c r="X346" s="368"/>
      <c r="Y346" s="368"/>
      <c r="Z346" s="368"/>
      <c r="AA346" s="368"/>
      <c r="AB346" s="368"/>
      <c r="AC346" s="368"/>
      <c r="AD346" s="368"/>
      <c r="AE346" s="368"/>
      <c r="AF346" s="368"/>
      <c r="AG346" s="368"/>
      <c r="AH346" s="368"/>
      <c r="AI346" s="368"/>
      <c r="AJ346" s="368"/>
      <c r="AK346" s="368"/>
      <c r="AL346" s="368"/>
      <c r="AM346" s="368"/>
      <c r="AN346" s="368"/>
    </row>
    <row r="347" spans="5:40" s="165" customFormat="1" ht="15">
      <c r="E347" s="171"/>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8"/>
      <c r="AG347" s="368"/>
      <c r="AH347" s="368"/>
      <c r="AI347" s="368"/>
      <c r="AJ347" s="368"/>
      <c r="AK347" s="368"/>
      <c r="AL347" s="368"/>
      <c r="AM347" s="368"/>
      <c r="AN347" s="368"/>
    </row>
    <row r="348" spans="5:40" s="165" customFormat="1" ht="15">
      <c r="E348" s="171"/>
      <c r="F348" s="368"/>
      <c r="G348" s="368"/>
      <c r="H348" s="368"/>
      <c r="I348" s="368"/>
      <c r="J348" s="368"/>
      <c r="K348" s="368"/>
      <c r="L348" s="368"/>
      <c r="M348" s="368"/>
      <c r="N348" s="368"/>
      <c r="O348" s="368"/>
      <c r="P348" s="368"/>
      <c r="Q348" s="368"/>
      <c r="R348" s="368"/>
      <c r="S348" s="368"/>
      <c r="T348" s="368"/>
      <c r="U348" s="368"/>
      <c r="V348" s="368"/>
      <c r="W348" s="368"/>
      <c r="X348" s="368"/>
      <c r="Y348" s="368"/>
      <c r="Z348" s="368"/>
      <c r="AA348" s="368"/>
      <c r="AB348" s="368"/>
      <c r="AC348" s="368"/>
      <c r="AD348" s="368"/>
      <c r="AE348" s="368"/>
      <c r="AF348" s="368"/>
      <c r="AG348" s="368"/>
      <c r="AH348" s="368"/>
      <c r="AI348" s="368"/>
      <c r="AJ348" s="368"/>
      <c r="AK348" s="368"/>
      <c r="AL348" s="368"/>
      <c r="AM348" s="368"/>
      <c r="AN348" s="368"/>
    </row>
    <row r="349" spans="5:40" s="165" customFormat="1" ht="15">
      <c r="E349" s="171"/>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8"/>
      <c r="AG349" s="368"/>
      <c r="AH349" s="368"/>
      <c r="AI349" s="368"/>
      <c r="AJ349" s="368"/>
      <c r="AK349" s="368"/>
      <c r="AL349" s="368"/>
      <c r="AM349" s="368"/>
      <c r="AN349" s="368"/>
    </row>
    <row r="350" spans="5:40" s="165" customFormat="1" ht="15">
      <c r="E350" s="171"/>
      <c r="F350" s="368"/>
      <c r="G350" s="368"/>
      <c r="H350" s="368"/>
      <c r="I350" s="368"/>
      <c r="J350" s="368"/>
      <c r="K350" s="368"/>
      <c r="L350" s="368"/>
      <c r="M350" s="368"/>
      <c r="N350" s="368"/>
      <c r="O350" s="368"/>
      <c r="P350" s="368"/>
      <c r="Q350" s="368"/>
      <c r="R350" s="368"/>
      <c r="S350" s="368"/>
      <c r="T350" s="368"/>
      <c r="U350" s="368"/>
      <c r="V350" s="368"/>
      <c r="W350" s="368"/>
      <c r="X350" s="368"/>
      <c r="Y350" s="368"/>
      <c r="Z350" s="368"/>
      <c r="AA350" s="368"/>
      <c r="AB350" s="368"/>
      <c r="AC350" s="368"/>
      <c r="AD350" s="368"/>
      <c r="AE350" s="368"/>
      <c r="AF350" s="368"/>
      <c r="AG350" s="368"/>
      <c r="AH350" s="368"/>
      <c r="AI350" s="368"/>
      <c r="AJ350" s="368"/>
      <c r="AK350" s="368"/>
      <c r="AL350" s="368"/>
      <c r="AM350" s="368"/>
      <c r="AN350" s="368"/>
    </row>
    <row r="351" spans="5:40" s="165" customFormat="1" ht="15">
      <c r="E351" s="171"/>
      <c r="F351" s="368"/>
      <c r="G351" s="368"/>
      <c r="H351" s="368"/>
      <c r="I351" s="368"/>
      <c r="J351" s="368"/>
      <c r="K351" s="368"/>
      <c r="L351" s="368"/>
      <c r="M351" s="368"/>
      <c r="N351" s="368"/>
      <c r="O351" s="368"/>
      <c r="P351" s="368"/>
      <c r="Q351" s="368"/>
      <c r="R351" s="368"/>
      <c r="S351" s="368"/>
      <c r="T351" s="368"/>
      <c r="U351" s="368"/>
      <c r="V351" s="368"/>
      <c r="W351" s="368"/>
      <c r="X351" s="368"/>
      <c r="Y351" s="368"/>
      <c r="Z351" s="368"/>
      <c r="AA351" s="368"/>
      <c r="AB351" s="368"/>
      <c r="AC351" s="368"/>
      <c r="AD351" s="368"/>
      <c r="AE351" s="368"/>
      <c r="AF351" s="368"/>
      <c r="AG351" s="368"/>
      <c r="AH351" s="368"/>
      <c r="AI351" s="368"/>
      <c r="AJ351" s="368"/>
      <c r="AK351" s="368"/>
      <c r="AL351" s="368"/>
      <c r="AM351" s="368"/>
      <c r="AN351" s="368"/>
    </row>
    <row r="352" spans="5:40" s="165" customFormat="1" ht="15">
      <c r="E352" s="171"/>
      <c r="F352" s="368"/>
      <c r="G352" s="368"/>
      <c r="H352" s="368"/>
      <c r="I352" s="368"/>
      <c r="J352" s="368"/>
      <c r="K352" s="368"/>
      <c r="L352" s="368"/>
      <c r="M352" s="368"/>
      <c r="N352" s="368"/>
      <c r="O352" s="36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row>
    <row r="353" spans="5:40" s="165" customFormat="1" ht="15">
      <c r="E353" s="171"/>
      <c r="F353" s="368"/>
      <c r="G353" s="368"/>
      <c r="H353" s="368"/>
      <c r="I353" s="368"/>
      <c r="J353" s="368"/>
      <c r="K353" s="368"/>
      <c r="L353" s="368"/>
      <c r="M353" s="368"/>
      <c r="N353" s="368"/>
      <c r="O353" s="368"/>
      <c r="P353" s="368"/>
      <c r="Q353" s="368"/>
      <c r="R353" s="368"/>
      <c r="S353" s="368"/>
      <c r="T353" s="368"/>
      <c r="U353" s="368"/>
      <c r="V353" s="368"/>
      <c r="W353" s="368"/>
      <c r="X353" s="368"/>
      <c r="Y353" s="368"/>
      <c r="Z353" s="368"/>
      <c r="AA353" s="368"/>
      <c r="AB353" s="368"/>
      <c r="AC353" s="368"/>
      <c r="AD353" s="368"/>
      <c r="AE353" s="368"/>
      <c r="AF353" s="368"/>
      <c r="AG353" s="368"/>
      <c r="AH353" s="368"/>
      <c r="AI353" s="368"/>
      <c r="AJ353" s="368"/>
      <c r="AK353" s="368"/>
      <c r="AL353" s="368"/>
      <c r="AM353" s="368"/>
      <c r="AN353" s="368"/>
    </row>
    <row r="354" spans="5:40" s="165" customFormat="1" ht="15">
      <c r="E354" s="171"/>
      <c r="F354" s="368"/>
      <c r="G354" s="368"/>
      <c r="H354" s="368"/>
      <c r="I354" s="368"/>
      <c r="J354" s="368"/>
      <c r="K354" s="368"/>
      <c r="L354" s="368"/>
      <c r="M354" s="368"/>
      <c r="N354" s="368"/>
      <c r="O354" s="368"/>
      <c r="P354" s="368"/>
      <c r="Q354" s="368"/>
      <c r="R354" s="368"/>
      <c r="S354" s="368"/>
      <c r="T354" s="368"/>
      <c r="U354" s="368"/>
      <c r="V354" s="368"/>
      <c r="W354" s="368"/>
      <c r="X354" s="368"/>
      <c r="Y354" s="368"/>
      <c r="Z354" s="368"/>
      <c r="AA354" s="368"/>
      <c r="AB354" s="368"/>
      <c r="AC354" s="368"/>
      <c r="AD354" s="368"/>
      <c r="AE354" s="368"/>
      <c r="AF354" s="368"/>
      <c r="AG354" s="368"/>
      <c r="AH354" s="368"/>
      <c r="AI354" s="368"/>
      <c r="AJ354" s="368"/>
      <c r="AK354" s="368"/>
      <c r="AL354" s="368"/>
      <c r="AM354" s="368"/>
      <c r="AN354" s="368"/>
    </row>
    <row r="355" spans="5:40" s="165" customFormat="1" ht="15">
      <c r="E355" s="171"/>
      <c r="F355" s="368"/>
      <c r="G355" s="368"/>
      <c r="H355" s="368"/>
      <c r="I355" s="368"/>
      <c r="J355" s="368"/>
      <c r="K355" s="368"/>
      <c r="L355" s="368"/>
      <c r="M355" s="368"/>
      <c r="N355" s="368"/>
      <c r="O355" s="368"/>
      <c r="P355" s="368"/>
      <c r="Q355" s="368"/>
      <c r="R355" s="368"/>
      <c r="S355" s="368"/>
      <c r="T355" s="368"/>
      <c r="U355" s="368"/>
      <c r="V355" s="368"/>
      <c r="W355" s="368"/>
      <c r="X355" s="368"/>
      <c r="Y355" s="368"/>
      <c r="Z355" s="368"/>
      <c r="AA355" s="368"/>
      <c r="AB355" s="368"/>
      <c r="AC355" s="368"/>
      <c r="AD355" s="368"/>
      <c r="AE355" s="368"/>
      <c r="AF355" s="368"/>
      <c r="AG355" s="368"/>
      <c r="AH355" s="368"/>
      <c r="AI355" s="368"/>
      <c r="AJ355" s="368"/>
      <c r="AK355" s="368"/>
      <c r="AL355" s="368"/>
      <c r="AM355" s="368"/>
      <c r="AN355" s="368"/>
    </row>
    <row r="356" spans="5:40" s="165" customFormat="1" ht="15">
      <c r="E356" s="171"/>
      <c r="F356" s="368"/>
      <c r="G356" s="368"/>
      <c r="H356" s="368"/>
      <c r="I356" s="368"/>
      <c r="J356" s="368"/>
      <c r="K356" s="368"/>
      <c r="L356" s="368"/>
      <c r="M356" s="368"/>
      <c r="N356" s="368"/>
      <c r="O356" s="368"/>
      <c r="P356" s="368"/>
      <c r="Q356" s="368"/>
      <c r="R356" s="368"/>
      <c r="S356" s="368"/>
      <c r="T356" s="368"/>
      <c r="U356" s="368"/>
      <c r="V356" s="368"/>
      <c r="W356" s="368"/>
      <c r="X356" s="368"/>
      <c r="Y356" s="368"/>
      <c r="Z356" s="368"/>
      <c r="AA356" s="368"/>
      <c r="AB356" s="368"/>
      <c r="AC356" s="368"/>
      <c r="AD356" s="368"/>
      <c r="AE356" s="368"/>
      <c r="AF356" s="368"/>
      <c r="AG356" s="368"/>
      <c r="AH356" s="368"/>
      <c r="AI356" s="368"/>
      <c r="AJ356" s="368"/>
      <c r="AK356" s="368"/>
      <c r="AL356" s="368"/>
      <c r="AM356" s="368"/>
      <c r="AN356" s="368"/>
    </row>
    <row r="357" spans="5:40" s="165" customFormat="1" ht="15">
      <c r="E357" s="171"/>
      <c r="F357" s="368"/>
      <c r="G357" s="368"/>
      <c r="H357" s="368"/>
      <c r="I357" s="368"/>
      <c r="J357" s="368"/>
      <c r="K357" s="368"/>
      <c r="L357" s="368"/>
      <c r="M357" s="368"/>
      <c r="N357" s="368"/>
      <c r="O357" s="368"/>
      <c r="P357" s="368"/>
      <c r="Q357" s="368"/>
      <c r="R357" s="368"/>
      <c r="S357" s="368"/>
      <c r="T357" s="368"/>
      <c r="U357" s="368"/>
      <c r="V357" s="368"/>
      <c r="W357" s="368"/>
      <c r="X357" s="368"/>
      <c r="Y357" s="368"/>
      <c r="Z357" s="368"/>
      <c r="AA357" s="368"/>
      <c r="AB357" s="368"/>
      <c r="AC357" s="368"/>
      <c r="AD357" s="368"/>
      <c r="AE357" s="368"/>
      <c r="AF357" s="368"/>
      <c r="AG357" s="368"/>
      <c r="AH357" s="368"/>
      <c r="AI357" s="368"/>
      <c r="AJ357" s="368"/>
      <c r="AK357" s="368"/>
      <c r="AL357" s="368"/>
      <c r="AM357" s="368"/>
      <c r="AN357" s="368"/>
    </row>
    <row r="358" spans="5:40" s="165" customFormat="1" ht="15">
      <c r="E358" s="171"/>
      <c r="F358" s="368"/>
      <c r="G358" s="368"/>
      <c r="H358" s="368"/>
      <c r="I358" s="368"/>
      <c r="J358" s="368"/>
      <c r="K358" s="368"/>
      <c r="L358" s="368"/>
      <c r="M358" s="368"/>
      <c r="N358" s="368"/>
      <c r="O358" s="368"/>
      <c r="P358" s="368"/>
      <c r="Q358" s="368"/>
      <c r="R358" s="368"/>
      <c r="S358" s="368"/>
      <c r="T358" s="368"/>
      <c r="U358" s="368"/>
      <c r="V358" s="368"/>
      <c r="W358" s="368"/>
      <c r="X358" s="368"/>
      <c r="Y358" s="368"/>
      <c r="Z358" s="368"/>
      <c r="AA358" s="368"/>
      <c r="AB358" s="368"/>
      <c r="AC358" s="368"/>
      <c r="AD358" s="368"/>
      <c r="AE358" s="368"/>
      <c r="AF358" s="368"/>
      <c r="AG358" s="368"/>
      <c r="AH358" s="368"/>
      <c r="AI358" s="368"/>
      <c r="AJ358" s="368"/>
      <c r="AK358" s="368"/>
      <c r="AL358" s="368"/>
      <c r="AM358" s="368"/>
      <c r="AN358" s="368"/>
    </row>
    <row r="359" spans="5:40" s="165" customFormat="1" ht="15">
      <c r="E359" s="171"/>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368"/>
      <c r="AK359" s="368"/>
      <c r="AL359" s="368"/>
      <c r="AM359" s="368"/>
      <c r="AN359" s="368"/>
    </row>
    <row r="360" spans="5:40" s="165" customFormat="1" ht="15">
      <c r="E360" s="171"/>
      <c r="F360" s="368"/>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H360" s="368"/>
      <c r="AI360" s="368"/>
      <c r="AJ360" s="368"/>
      <c r="AK360" s="368"/>
      <c r="AL360" s="368"/>
      <c r="AM360" s="368"/>
      <c r="AN360" s="368"/>
    </row>
    <row r="361" spans="5:40" s="165" customFormat="1" ht="15">
      <c r="E361" s="171"/>
      <c r="F361" s="368"/>
      <c r="G361" s="368"/>
      <c r="H361" s="368"/>
      <c r="I361" s="368"/>
      <c r="J361" s="368"/>
      <c r="K361" s="368"/>
      <c r="L361" s="368"/>
      <c r="M361" s="368"/>
      <c r="N361" s="368"/>
      <c r="O361" s="368"/>
      <c r="P361" s="368"/>
      <c r="Q361" s="368"/>
      <c r="R361" s="368"/>
      <c r="S361" s="368"/>
      <c r="T361" s="368"/>
      <c r="U361" s="368"/>
      <c r="V361" s="368"/>
      <c r="W361" s="368"/>
      <c r="X361" s="368"/>
      <c r="Y361" s="368"/>
      <c r="Z361" s="368"/>
      <c r="AA361" s="368"/>
      <c r="AB361" s="368"/>
      <c r="AC361" s="368"/>
      <c r="AD361" s="368"/>
      <c r="AE361" s="368"/>
      <c r="AF361" s="368"/>
      <c r="AG361" s="368"/>
      <c r="AH361" s="368"/>
      <c r="AI361" s="368"/>
      <c r="AJ361" s="368"/>
      <c r="AK361" s="368"/>
      <c r="AL361" s="368"/>
      <c r="AM361" s="368"/>
      <c r="AN361" s="368"/>
    </row>
    <row r="362" spans="5:40" s="165" customFormat="1" ht="15">
      <c r="E362" s="171"/>
      <c r="F362" s="368"/>
      <c r="G362" s="368"/>
      <c r="H362" s="368"/>
      <c r="I362" s="368"/>
      <c r="J362" s="368"/>
      <c r="K362" s="368"/>
      <c r="L362" s="368"/>
      <c r="M362" s="368"/>
      <c r="N362" s="368"/>
      <c r="O362" s="368"/>
      <c r="P362" s="368"/>
      <c r="Q362" s="368"/>
      <c r="R362" s="368"/>
      <c r="S362" s="368"/>
      <c r="T362" s="368"/>
      <c r="U362" s="368"/>
      <c r="V362" s="368"/>
      <c r="W362" s="368"/>
      <c r="X362" s="368"/>
      <c r="Y362" s="368"/>
      <c r="Z362" s="368"/>
      <c r="AA362" s="368"/>
      <c r="AB362" s="368"/>
      <c r="AC362" s="368"/>
      <c r="AD362" s="368"/>
      <c r="AE362" s="368"/>
      <c r="AF362" s="368"/>
      <c r="AG362" s="368"/>
      <c r="AH362" s="368"/>
      <c r="AI362" s="368"/>
      <c r="AJ362" s="368"/>
      <c r="AK362" s="368"/>
      <c r="AL362" s="368"/>
      <c r="AM362" s="368"/>
      <c r="AN362" s="368"/>
    </row>
    <row r="363" spans="5:40" s="165" customFormat="1" ht="15">
      <c r="E363" s="171"/>
      <c r="F363" s="368"/>
      <c r="G363" s="368"/>
      <c r="H363" s="368"/>
      <c r="I363" s="368"/>
      <c r="J363" s="368"/>
      <c r="K363" s="368"/>
      <c r="L363" s="368"/>
      <c r="M363" s="368"/>
      <c r="N363" s="368"/>
      <c r="O363" s="368"/>
      <c r="P363" s="368"/>
      <c r="Q363" s="368"/>
      <c r="R363" s="368"/>
      <c r="S363" s="368"/>
      <c r="T363" s="368"/>
      <c r="U363" s="368"/>
      <c r="V363" s="368"/>
      <c r="W363" s="368"/>
      <c r="X363" s="368"/>
      <c r="Y363" s="368"/>
      <c r="Z363" s="368"/>
      <c r="AA363" s="368"/>
      <c r="AB363" s="368"/>
      <c r="AC363" s="368"/>
      <c r="AD363" s="368"/>
      <c r="AE363" s="368"/>
      <c r="AF363" s="368"/>
      <c r="AG363" s="368"/>
      <c r="AH363" s="368"/>
      <c r="AI363" s="368"/>
      <c r="AJ363" s="368"/>
      <c r="AK363" s="368"/>
      <c r="AL363" s="368"/>
      <c r="AM363" s="368"/>
      <c r="AN363" s="368"/>
    </row>
    <row r="364" spans="5:40" s="165" customFormat="1" ht="15">
      <c r="E364" s="171"/>
      <c r="F364" s="368"/>
      <c r="G364" s="368"/>
      <c r="H364" s="368"/>
      <c r="I364" s="368"/>
      <c r="J364" s="368"/>
      <c r="K364" s="368"/>
      <c r="L364" s="368"/>
      <c r="M364" s="368"/>
      <c r="N364" s="368"/>
      <c r="O364" s="368"/>
      <c r="P364" s="368"/>
      <c r="Q364" s="368"/>
      <c r="R364" s="368"/>
      <c r="S364" s="368"/>
      <c r="T364" s="368"/>
      <c r="U364" s="368"/>
      <c r="V364" s="368"/>
      <c r="W364" s="368"/>
      <c r="X364" s="368"/>
      <c r="Y364" s="368"/>
      <c r="Z364" s="368"/>
      <c r="AA364" s="368"/>
      <c r="AB364" s="368"/>
      <c r="AC364" s="368"/>
      <c r="AD364" s="368"/>
      <c r="AE364" s="368"/>
      <c r="AF364" s="368"/>
      <c r="AG364" s="368"/>
      <c r="AH364" s="368"/>
      <c r="AI364" s="368"/>
      <c r="AJ364" s="368"/>
      <c r="AK364" s="368"/>
      <c r="AL364" s="368"/>
      <c r="AM364" s="368"/>
      <c r="AN364" s="368"/>
    </row>
    <row r="365" spans="5:40" s="165" customFormat="1" ht="15">
      <c r="E365" s="171"/>
      <c r="F365" s="368"/>
      <c r="G365" s="368"/>
      <c r="H365" s="368"/>
      <c r="I365" s="368"/>
      <c r="J365" s="368"/>
      <c r="K365" s="368"/>
      <c r="L365" s="368"/>
      <c r="M365" s="368"/>
      <c r="N365" s="368"/>
      <c r="O365" s="368"/>
      <c r="P365" s="368"/>
      <c r="Q365" s="368"/>
      <c r="R365" s="368"/>
      <c r="S365" s="368"/>
      <c r="T365" s="368"/>
      <c r="U365" s="368"/>
      <c r="V365" s="368"/>
      <c r="W365" s="368"/>
      <c r="X365" s="368"/>
      <c r="Y365" s="368"/>
      <c r="Z365" s="368"/>
      <c r="AA365" s="368"/>
      <c r="AB365" s="368"/>
      <c r="AC365" s="368"/>
      <c r="AD365" s="368"/>
      <c r="AE365" s="368"/>
      <c r="AF365" s="368"/>
      <c r="AG365" s="368"/>
      <c r="AH365" s="368"/>
      <c r="AI365" s="368"/>
      <c r="AJ365" s="368"/>
      <c r="AK365" s="368"/>
      <c r="AL365" s="368"/>
      <c r="AM365" s="368"/>
      <c r="AN365" s="368"/>
    </row>
    <row r="366" spans="5:40" s="165" customFormat="1" ht="15">
      <c r="E366" s="171"/>
      <c r="F366" s="368"/>
      <c r="G366" s="368"/>
      <c r="H366" s="368"/>
      <c r="I366" s="368"/>
      <c r="J366" s="368"/>
      <c r="K366" s="368"/>
      <c r="L366" s="368"/>
      <c r="M366" s="368"/>
      <c r="N366" s="368"/>
      <c r="O366" s="368"/>
      <c r="P366" s="368"/>
      <c r="Q366" s="368"/>
      <c r="R366" s="368"/>
      <c r="S366" s="368"/>
      <c r="T366" s="368"/>
      <c r="U366" s="368"/>
      <c r="V366" s="368"/>
      <c r="W366" s="368"/>
      <c r="X366" s="368"/>
      <c r="Y366" s="368"/>
      <c r="Z366" s="368"/>
      <c r="AA366" s="368"/>
      <c r="AB366" s="368"/>
      <c r="AC366" s="368"/>
      <c r="AD366" s="368"/>
      <c r="AE366" s="368"/>
      <c r="AF366" s="368"/>
      <c r="AG366" s="368"/>
      <c r="AH366" s="368"/>
      <c r="AI366" s="368"/>
      <c r="AJ366" s="368"/>
      <c r="AK366" s="368"/>
      <c r="AL366" s="368"/>
      <c r="AM366" s="368"/>
      <c r="AN366" s="368"/>
    </row>
    <row r="367" spans="5:40" s="165" customFormat="1" ht="15">
      <c r="E367" s="171"/>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368"/>
      <c r="AB367" s="368"/>
      <c r="AC367" s="368"/>
      <c r="AD367" s="368"/>
      <c r="AE367" s="368"/>
      <c r="AF367" s="368"/>
      <c r="AG367" s="368"/>
      <c r="AH367" s="368"/>
      <c r="AI367" s="368"/>
      <c r="AJ367" s="368"/>
      <c r="AK367" s="368"/>
      <c r="AL367" s="368"/>
      <c r="AM367" s="368"/>
      <c r="AN367" s="368"/>
    </row>
    <row r="368" spans="5:40" s="165" customFormat="1" ht="15">
      <c r="E368" s="171"/>
      <c r="F368" s="368"/>
      <c r="G368" s="368"/>
      <c r="H368" s="368"/>
      <c r="I368" s="368"/>
      <c r="J368" s="368"/>
      <c r="K368" s="368"/>
      <c r="L368" s="368"/>
      <c r="M368" s="368"/>
      <c r="N368" s="368"/>
      <c r="O368" s="368"/>
      <c r="P368" s="368"/>
      <c r="Q368" s="368"/>
      <c r="R368" s="368"/>
      <c r="S368" s="368"/>
      <c r="T368" s="368"/>
      <c r="U368" s="368"/>
      <c r="V368" s="368"/>
      <c r="W368" s="368"/>
      <c r="X368" s="368"/>
      <c r="Y368" s="368"/>
      <c r="Z368" s="368"/>
      <c r="AA368" s="368"/>
      <c r="AB368" s="368"/>
      <c r="AC368" s="368"/>
      <c r="AD368" s="368"/>
      <c r="AE368" s="368"/>
      <c r="AF368" s="368"/>
      <c r="AG368" s="368"/>
      <c r="AH368" s="368"/>
      <c r="AI368" s="368"/>
      <c r="AJ368" s="368"/>
      <c r="AK368" s="368"/>
      <c r="AL368" s="368"/>
      <c r="AM368" s="368"/>
      <c r="AN368" s="368"/>
    </row>
    <row r="369" spans="5:40" s="165" customFormat="1" ht="15">
      <c r="E369" s="171"/>
      <c r="F369" s="368"/>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8"/>
      <c r="AJ369" s="368"/>
      <c r="AK369" s="368"/>
      <c r="AL369" s="368"/>
      <c r="AM369" s="368"/>
      <c r="AN369" s="368"/>
    </row>
    <row r="370" spans="5:40" s="165" customFormat="1" ht="15">
      <c r="E370" s="171"/>
      <c r="F370" s="368"/>
      <c r="G370" s="368"/>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row>
    <row r="371" spans="5:40" s="165" customFormat="1" ht="15">
      <c r="E371" s="171"/>
      <c r="F371" s="368"/>
      <c r="G371" s="368"/>
      <c r="H371" s="368"/>
      <c r="I371" s="368"/>
      <c r="J371" s="368"/>
      <c r="K371" s="368"/>
      <c r="L371" s="368"/>
      <c r="M371" s="368"/>
      <c r="N371" s="368"/>
      <c r="O371" s="368"/>
      <c r="P371" s="368"/>
      <c r="Q371" s="368"/>
      <c r="R371" s="368"/>
      <c r="S371" s="368"/>
      <c r="T371" s="368"/>
      <c r="U371" s="368"/>
      <c r="V371" s="368"/>
      <c r="W371" s="368"/>
      <c r="X371" s="368"/>
      <c r="Y371" s="368"/>
      <c r="Z371" s="368"/>
      <c r="AA371" s="368"/>
      <c r="AB371" s="368"/>
      <c r="AC371" s="368"/>
      <c r="AD371" s="368"/>
      <c r="AE371" s="368"/>
      <c r="AF371" s="368"/>
      <c r="AG371" s="368"/>
      <c r="AH371" s="368"/>
      <c r="AI371" s="368"/>
      <c r="AJ371" s="368"/>
      <c r="AK371" s="368"/>
      <c r="AL371" s="368"/>
      <c r="AM371" s="368"/>
      <c r="AN371" s="368"/>
    </row>
    <row r="372" spans="5:40" s="165" customFormat="1" ht="15">
      <c r="E372" s="171"/>
      <c r="F372" s="368"/>
      <c r="G372" s="368"/>
      <c r="H372" s="368"/>
      <c r="I372" s="368"/>
      <c r="J372" s="368"/>
      <c r="K372" s="368"/>
      <c r="L372" s="368"/>
      <c r="M372" s="368"/>
      <c r="N372" s="368"/>
      <c r="O372" s="368"/>
      <c r="P372" s="368"/>
      <c r="Q372" s="368"/>
      <c r="R372" s="368"/>
      <c r="S372" s="368"/>
      <c r="T372" s="368"/>
      <c r="U372" s="368"/>
      <c r="V372" s="368"/>
      <c r="W372" s="368"/>
      <c r="X372" s="368"/>
      <c r="Y372" s="368"/>
      <c r="Z372" s="368"/>
      <c r="AA372" s="368"/>
      <c r="AB372" s="368"/>
      <c r="AC372" s="368"/>
      <c r="AD372" s="368"/>
      <c r="AE372" s="368"/>
      <c r="AF372" s="368"/>
      <c r="AG372" s="368"/>
      <c r="AH372" s="368"/>
      <c r="AI372" s="368"/>
      <c r="AJ372" s="368"/>
      <c r="AK372" s="368"/>
      <c r="AL372" s="368"/>
      <c r="AM372" s="368"/>
      <c r="AN372" s="368"/>
    </row>
    <row r="373" spans="5:40" s="165" customFormat="1" ht="15">
      <c r="E373" s="171"/>
      <c r="F373" s="368"/>
      <c r="G373" s="368"/>
      <c r="H373" s="368"/>
      <c r="I373" s="368"/>
      <c r="J373" s="368"/>
      <c r="K373" s="368"/>
      <c r="L373" s="368"/>
      <c r="M373" s="368"/>
      <c r="N373" s="368"/>
      <c r="O373" s="368"/>
      <c r="P373" s="368"/>
      <c r="Q373" s="368"/>
      <c r="R373" s="368"/>
      <c r="S373" s="368"/>
      <c r="T373" s="368"/>
      <c r="U373" s="368"/>
      <c r="V373" s="368"/>
      <c r="W373" s="368"/>
      <c r="X373" s="368"/>
      <c r="Y373" s="368"/>
      <c r="Z373" s="368"/>
      <c r="AA373" s="368"/>
      <c r="AB373" s="368"/>
      <c r="AC373" s="368"/>
      <c r="AD373" s="368"/>
      <c r="AE373" s="368"/>
      <c r="AF373" s="368"/>
      <c r="AG373" s="368"/>
      <c r="AH373" s="368"/>
      <c r="AI373" s="368"/>
      <c r="AJ373" s="368"/>
      <c r="AK373" s="368"/>
      <c r="AL373" s="368"/>
      <c r="AM373" s="368"/>
      <c r="AN373" s="368"/>
    </row>
    <row r="374" spans="5:40" s="165" customFormat="1" ht="15">
      <c r="E374" s="171"/>
      <c r="F374" s="368"/>
      <c r="G374" s="368"/>
      <c r="H374" s="368"/>
      <c r="I374" s="368"/>
      <c r="J374" s="368"/>
      <c r="K374" s="368"/>
      <c r="L374" s="368"/>
      <c r="M374" s="368"/>
      <c r="N374" s="368"/>
      <c r="O374" s="368"/>
      <c r="P374" s="368"/>
      <c r="Q374" s="368"/>
      <c r="R374" s="368"/>
      <c r="S374" s="368"/>
      <c r="T374" s="368"/>
      <c r="U374" s="368"/>
      <c r="V374" s="368"/>
      <c r="W374" s="368"/>
      <c r="X374" s="368"/>
      <c r="Y374" s="368"/>
      <c r="Z374" s="368"/>
      <c r="AA374" s="368"/>
      <c r="AB374" s="368"/>
      <c r="AC374" s="368"/>
      <c r="AD374" s="368"/>
      <c r="AE374" s="368"/>
      <c r="AF374" s="368"/>
      <c r="AG374" s="368"/>
      <c r="AH374" s="368"/>
      <c r="AI374" s="368"/>
      <c r="AJ374" s="368"/>
      <c r="AK374" s="368"/>
      <c r="AL374" s="368"/>
      <c r="AM374" s="368"/>
      <c r="AN374" s="368"/>
    </row>
    <row r="375" spans="5:40" s="165" customFormat="1" ht="15">
      <c r="E375" s="171"/>
      <c r="F375" s="368"/>
      <c r="G375" s="368"/>
      <c r="H375" s="368"/>
      <c r="I375" s="368"/>
      <c r="J375" s="368"/>
      <c r="K375" s="368"/>
      <c r="L375" s="368"/>
      <c r="M375" s="368"/>
      <c r="N375" s="368"/>
      <c r="O375" s="368"/>
      <c r="P375" s="368"/>
      <c r="Q375" s="368"/>
      <c r="R375" s="368"/>
      <c r="S375" s="368"/>
      <c r="T375" s="368"/>
      <c r="U375" s="368"/>
      <c r="V375" s="368"/>
      <c r="W375" s="368"/>
      <c r="X375" s="368"/>
      <c r="Y375" s="368"/>
      <c r="Z375" s="368"/>
      <c r="AA375" s="368"/>
      <c r="AB375" s="368"/>
      <c r="AC375" s="368"/>
      <c r="AD375" s="368"/>
      <c r="AE375" s="368"/>
      <c r="AF375" s="368"/>
      <c r="AG375" s="368"/>
      <c r="AH375" s="368"/>
      <c r="AI375" s="368"/>
      <c r="AJ375" s="368"/>
      <c r="AK375" s="368"/>
      <c r="AL375" s="368"/>
      <c r="AM375" s="368"/>
      <c r="AN375" s="368"/>
    </row>
    <row r="376" spans="5:40" s="165" customFormat="1" ht="15">
      <c r="E376" s="171"/>
      <c r="F376" s="368"/>
      <c r="G376" s="368"/>
      <c r="H376" s="368"/>
      <c r="I376" s="368"/>
      <c r="J376" s="368"/>
      <c r="K376" s="368"/>
      <c r="L376" s="368"/>
      <c r="M376" s="368"/>
      <c r="N376" s="368"/>
      <c r="O376" s="368"/>
      <c r="P376" s="368"/>
      <c r="Q376" s="368"/>
      <c r="R376" s="368"/>
      <c r="S376" s="368"/>
      <c r="T376" s="368"/>
      <c r="U376" s="368"/>
      <c r="V376" s="368"/>
      <c r="W376" s="368"/>
      <c r="X376" s="368"/>
      <c r="Y376" s="368"/>
      <c r="Z376" s="368"/>
      <c r="AA376" s="368"/>
      <c r="AB376" s="368"/>
      <c r="AC376" s="368"/>
      <c r="AD376" s="368"/>
      <c r="AE376" s="368"/>
      <c r="AF376" s="368"/>
      <c r="AG376" s="368"/>
      <c r="AH376" s="368"/>
      <c r="AI376" s="368"/>
      <c r="AJ376" s="368"/>
      <c r="AK376" s="368"/>
      <c r="AL376" s="368"/>
      <c r="AM376" s="368"/>
      <c r="AN376" s="368"/>
    </row>
    <row r="377" spans="5:40" s="165" customFormat="1" ht="15">
      <c r="E377" s="171"/>
      <c r="F377" s="368"/>
      <c r="G377" s="368"/>
      <c r="H377" s="368"/>
      <c r="I377" s="368"/>
      <c r="J377" s="368"/>
      <c r="K377" s="368"/>
      <c r="L377" s="368"/>
      <c r="M377" s="368"/>
      <c r="N377" s="368"/>
      <c r="O377" s="368"/>
      <c r="P377" s="368"/>
      <c r="Q377" s="368"/>
      <c r="R377" s="368"/>
      <c r="S377" s="368"/>
      <c r="T377" s="368"/>
      <c r="U377" s="368"/>
      <c r="V377" s="368"/>
      <c r="W377" s="368"/>
      <c r="X377" s="368"/>
      <c r="Y377" s="368"/>
      <c r="Z377" s="368"/>
      <c r="AA377" s="368"/>
      <c r="AB377" s="368"/>
      <c r="AC377" s="368"/>
      <c r="AD377" s="368"/>
      <c r="AE377" s="368"/>
      <c r="AF377" s="368"/>
      <c r="AG377" s="368"/>
      <c r="AH377" s="368"/>
      <c r="AI377" s="368"/>
      <c r="AJ377" s="368"/>
      <c r="AK377" s="368"/>
      <c r="AL377" s="368"/>
      <c r="AM377" s="368"/>
      <c r="AN377" s="368"/>
    </row>
    <row r="378" spans="5:40" s="165" customFormat="1" ht="15">
      <c r="E378" s="171"/>
      <c r="F378" s="368"/>
      <c r="G378" s="368"/>
      <c r="H378" s="368"/>
      <c r="I378" s="368"/>
      <c r="J378" s="368"/>
      <c r="K378" s="368"/>
      <c r="L378" s="368"/>
      <c r="M378" s="368"/>
      <c r="N378" s="368"/>
      <c r="O378" s="368"/>
      <c r="P378" s="368"/>
      <c r="Q378" s="368"/>
      <c r="R378" s="368"/>
      <c r="S378" s="368"/>
      <c r="T378" s="368"/>
      <c r="U378" s="368"/>
      <c r="V378" s="368"/>
      <c r="W378" s="368"/>
      <c r="X378" s="368"/>
      <c r="Y378" s="368"/>
      <c r="Z378" s="368"/>
      <c r="AA378" s="368"/>
      <c r="AB378" s="368"/>
      <c r="AC378" s="368"/>
      <c r="AD378" s="368"/>
      <c r="AE378" s="368"/>
      <c r="AF378" s="368"/>
      <c r="AG378" s="368"/>
      <c r="AH378" s="368"/>
      <c r="AI378" s="368"/>
      <c r="AJ378" s="368"/>
      <c r="AK378" s="368"/>
      <c r="AL378" s="368"/>
      <c r="AM378" s="368"/>
      <c r="AN378" s="368"/>
    </row>
    <row r="379" spans="5:40" s="165" customFormat="1" ht="15">
      <c r="E379" s="171"/>
      <c r="F379" s="368"/>
      <c r="G379" s="368"/>
      <c r="H379" s="368"/>
      <c r="I379" s="368"/>
      <c r="J379" s="368"/>
      <c r="K379" s="368"/>
      <c r="L379" s="368"/>
      <c r="M379" s="368"/>
      <c r="N379" s="368"/>
      <c r="O379" s="368"/>
      <c r="P379" s="368"/>
      <c r="Q379" s="368"/>
      <c r="R379" s="368"/>
      <c r="S379" s="368"/>
      <c r="T379" s="368"/>
      <c r="U379" s="368"/>
      <c r="V379" s="368"/>
      <c r="W379" s="368"/>
      <c r="X379" s="368"/>
      <c r="Y379" s="368"/>
      <c r="Z379" s="368"/>
      <c r="AA379" s="368"/>
      <c r="AB379" s="368"/>
      <c r="AC379" s="368"/>
      <c r="AD379" s="368"/>
      <c r="AE379" s="368"/>
      <c r="AF379" s="368"/>
      <c r="AG379" s="368"/>
      <c r="AH379" s="368"/>
      <c r="AI379" s="368"/>
      <c r="AJ379" s="368"/>
      <c r="AK379" s="368"/>
      <c r="AL379" s="368"/>
      <c r="AM379" s="368"/>
      <c r="AN379" s="368"/>
    </row>
    <row r="380" spans="5:40" s="165" customFormat="1" ht="15">
      <c r="E380" s="171"/>
      <c r="F380" s="368"/>
      <c r="G380" s="368"/>
      <c r="H380" s="368"/>
      <c r="I380" s="368"/>
      <c r="J380" s="368"/>
      <c r="K380" s="368"/>
      <c r="L380" s="368"/>
      <c r="M380" s="368"/>
      <c r="N380" s="368"/>
      <c r="O380" s="368"/>
      <c r="P380" s="368"/>
      <c r="Q380" s="368"/>
      <c r="R380" s="368"/>
      <c r="S380" s="368"/>
      <c r="T380" s="368"/>
      <c r="U380" s="368"/>
      <c r="V380" s="368"/>
      <c r="W380" s="368"/>
      <c r="X380" s="368"/>
      <c r="Y380" s="368"/>
      <c r="Z380" s="368"/>
      <c r="AA380" s="368"/>
      <c r="AB380" s="368"/>
      <c r="AC380" s="368"/>
      <c r="AD380" s="368"/>
      <c r="AE380" s="368"/>
      <c r="AF380" s="368"/>
      <c r="AG380" s="368"/>
      <c r="AH380" s="368"/>
      <c r="AI380" s="368"/>
      <c r="AJ380" s="368"/>
      <c r="AK380" s="368"/>
      <c r="AL380" s="368"/>
      <c r="AM380" s="368"/>
      <c r="AN380" s="368"/>
    </row>
    <row r="381" spans="5:40" s="165" customFormat="1" ht="15">
      <c r="E381" s="171"/>
      <c r="F381" s="368"/>
      <c r="G381" s="368"/>
      <c r="H381" s="368"/>
      <c r="I381" s="368"/>
      <c r="J381" s="368"/>
      <c r="K381" s="368"/>
      <c r="L381" s="368"/>
      <c r="M381" s="368"/>
      <c r="N381" s="368"/>
      <c r="O381" s="368"/>
      <c r="P381" s="368"/>
      <c r="Q381" s="368"/>
      <c r="R381" s="368"/>
      <c r="S381" s="368"/>
      <c r="T381" s="368"/>
      <c r="U381" s="368"/>
      <c r="V381" s="368"/>
      <c r="W381" s="368"/>
      <c r="X381" s="368"/>
      <c r="Y381" s="368"/>
      <c r="Z381" s="368"/>
      <c r="AA381" s="368"/>
      <c r="AB381" s="368"/>
      <c r="AC381" s="368"/>
      <c r="AD381" s="368"/>
      <c r="AE381" s="368"/>
      <c r="AF381" s="368"/>
      <c r="AG381" s="368"/>
      <c r="AH381" s="368"/>
      <c r="AI381" s="368"/>
      <c r="AJ381" s="368"/>
      <c r="AK381" s="368"/>
      <c r="AL381" s="368"/>
      <c r="AM381" s="368"/>
      <c r="AN381" s="368"/>
    </row>
    <row r="382" spans="5:40" s="165" customFormat="1" ht="15">
      <c r="E382" s="171"/>
      <c r="F382" s="368"/>
      <c r="G382" s="368"/>
      <c r="H382" s="368"/>
      <c r="I382" s="368"/>
      <c r="J382" s="368"/>
      <c r="K382" s="368"/>
      <c r="L382" s="368"/>
      <c r="M382" s="368"/>
      <c r="N382" s="368"/>
      <c r="O382" s="368"/>
      <c r="P382" s="368"/>
      <c r="Q382" s="368"/>
      <c r="R382" s="368"/>
      <c r="S382" s="368"/>
      <c r="T382" s="368"/>
      <c r="U382" s="368"/>
      <c r="V382" s="368"/>
      <c r="W382" s="368"/>
      <c r="X382" s="368"/>
      <c r="Y382" s="368"/>
      <c r="Z382" s="368"/>
      <c r="AA382" s="368"/>
      <c r="AB382" s="368"/>
      <c r="AC382" s="368"/>
      <c r="AD382" s="368"/>
      <c r="AE382" s="368"/>
      <c r="AF382" s="368"/>
      <c r="AG382" s="368"/>
      <c r="AH382" s="368"/>
      <c r="AI382" s="368"/>
      <c r="AJ382" s="368"/>
      <c r="AK382" s="368"/>
      <c r="AL382" s="368"/>
      <c r="AM382" s="368"/>
      <c r="AN382" s="368"/>
    </row>
    <row r="383" spans="5:40" s="165" customFormat="1" ht="15">
      <c r="E383" s="171"/>
      <c r="F383" s="368"/>
      <c r="G383" s="368"/>
      <c r="H383" s="368"/>
      <c r="I383" s="368"/>
      <c r="J383" s="368"/>
      <c r="K383" s="368"/>
      <c r="L383" s="368"/>
      <c r="M383" s="368"/>
      <c r="N383" s="368"/>
      <c r="O383" s="368"/>
      <c r="P383" s="368"/>
      <c r="Q383" s="368"/>
      <c r="R383" s="368"/>
      <c r="S383" s="368"/>
      <c r="T383" s="368"/>
      <c r="U383" s="368"/>
      <c r="V383" s="368"/>
      <c r="W383" s="368"/>
      <c r="X383" s="368"/>
      <c r="Y383" s="368"/>
      <c r="Z383" s="368"/>
      <c r="AA383" s="368"/>
      <c r="AB383" s="368"/>
      <c r="AC383" s="368"/>
      <c r="AD383" s="368"/>
      <c r="AE383" s="368"/>
      <c r="AF383" s="368"/>
      <c r="AG383" s="368"/>
      <c r="AH383" s="368"/>
      <c r="AI383" s="368"/>
      <c r="AJ383" s="368"/>
      <c r="AK383" s="368"/>
      <c r="AL383" s="368"/>
      <c r="AM383" s="368"/>
      <c r="AN383" s="368"/>
    </row>
    <row r="384" spans="5:40" s="165" customFormat="1" ht="15">
      <c r="E384" s="171"/>
      <c r="F384" s="368"/>
      <c r="G384" s="368"/>
      <c r="H384" s="368"/>
      <c r="I384" s="368"/>
      <c r="J384" s="368"/>
      <c r="K384" s="368"/>
      <c r="L384" s="368"/>
      <c r="M384" s="368"/>
      <c r="N384" s="368"/>
      <c r="O384" s="368"/>
      <c r="P384" s="368"/>
      <c r="Q384" s="368"/>
      <c r="R384" s="368"/>
      <c r="S384" s="368"/>
      <c r="T384" s="368"/>
      <c r="U384" s="368"/>
      <c r="V384" s="368"/>
      <c r="W384" s="368"/>
      <c r="X384" s="368"/>
      <c r="Y384" s="368"/>
      <c r="Z384" s="368"/>
      <c r="AA384" s="368"/>
      <c r="AB384" s="368"/>
      <c r="AC384" s="368"/>
      <c r="AD384" s="368"/>
      <c r="AE384" s="368"/>
      <c r="AF384" s="368"/>
      <c r="AG384" s="368"/>
      <c r="AH384" s="368"/>
      <c r="AI384" s="368"/>
      <c r="AJ384" s="368"/>
      <c r="AK384" s="368"/>
      <c r="AL384" s="368"/>
      <c r="AM384" s="368"/>
      <c r="AN384" s="368"/>
    </row>
    <row r="385" spans="5:40" s="165" customFormat="1" ht="15">
      <c r="E385" s="171"/>
      <c r="F385" s="368"/>
      <c r="G385" s="368"/>
      <c r="H385" s="368"/>
      <c r="I385" s="368"/>
      <c r="J385" s="368"/>
      <c r="K385" s="368"/>
      <c r="L385" s="368"/>
      <c r="M385" s="368"/>
      <c r="N385" s="368"/>
      <c r="O385" s="368"/>
      <c r="P385" s="368"/>
      <c r="Q385" s="368"/>
      <c r="R385" s="368"/>
      <c r="S385" s="368"/>
      <c r="T385" s="368"/>
      <c r="U385" s="368"/>
      <c r="V385" s="368"/>
      <c r="W385" s="368"/>
      <c r="X385" s="368"/>
      <c r="Y385" s="368"/>
      <c r="Z385" s="368"/>
      <c r="AA385" s="368"/>
      <c r="AB385" s="368"/>
      <c r="AC385" s="368"/>
      <c r="AD385" s="368"/>
      <c r="AE385" s="368"/>
      <c r="AF385" s="368"/>
      <c r="AG385" s="368"/>
      <c r="AH385" s="368"/>
      <c r="AI385" s="368"/>
      <c r="AJ385" s="368"/>
      <c r="AK385" s="368"/>
      <c r="AL385" s="368"/>
      <c r="AM385" s="368"/>
      <c r="AN385" s="368"/>
    </row>
    <row r="386" spans="5:40" s="165" customFormat="1" ht="15">
      <c r="E386" s="171"/>
      <c r="F386" s="368"/>
      <c r="G386" s="368"/>
      <c r="H386" s="368"/>
      <c r="I386" s="368"/>
      <c r="J386" s="368"/>
      <c r="K386" s="368"/>
      <c r="L386" s="368"/>
      <c r="M386" s="368"/>
      <c r="N386" s="368"/>
      <c r="O386" s="368"/>
      <c r="P386" s="368"/>
      <c r="Q386" s="368"/>
      <c r="R386" s="368"/>
      <c r="S386" s="368"/>
      <c r="T386" s="368"/>
      <c r="U386" s="368"/>
      <c r="V386" s="368"/>
      <c r="W386" s="368"/>
      <c r="X386" s="368"/>
      <c r="Y386" s="368"/>
      <c r="Z386" s="368"/>
      <c r="AA386" s="368"/>
      <c r="AB386" s="368"/>
      <c r="AC386" s="368"/>
      <c r="AD386" s="368"/>
      <c r="AE386" s="368"/>
      <c r="AF386" s="368"/>
      <c r="AG386" s="368"/>
      <c r="AH386" s="368"/>
      <c r="AI386" s="368"/>
      <c r="AJ386" s="368"/>
      <c r="AK386" s="368"/>
      <c r="AL386" s="368"/>
      <c r="AM386" s="368"/>
      <c r="AN386" s="368"/>
    </row>
    <row r="387" spans="5:40" s="165" customFormat="1" ht="15">
      <c r="E387" s="171"/>
      <c r="F387" s="368"/>
      <c r="G387" s="368"/>
      <c r="H387" s="368"/>
      <c r="I387" s="368"/>
      <c r="J387" s="368"/>
      <c r="K387" s="368"/>
      <c r="L387" s="368"/>
      <c r="M387" s="368"/>
      <c r="N387" s="368"/>
      <c r="O387" s="368"/>
      <c r="P387" s="368"/>
      <c r="Q387" s="368"/>
      <c r="R387" s="368"/>
      <c r="S387" s="368"/>
      <c r="T387" s="368"/>
      <c r="U387" s="368"/>
      <c r="V387" s="368"/>
      <c r="W387" s="368"/>
      <c r="X387" s="368"/>
      <c r="Y387" s="368"/>
      <c r="Z387" s="368"/>
      <c r="AA387" s="368"/>
      <c r="AB387" s="368"/>
      <c r="AC387" s="368"/>
      <c r="AD387" s="368"/>
      <c r="AE387" s="368"/>
      <c r="AF387" s="368"/>
      <c r="AG387" s="368"/>
      <c r="AH387" s="368"/>
      <c r="AI387" s="368"/>
      <c r="AJ387" s="368"/>
      <c r="AK387" s="368"/>
      <c r="AL387" s="368"/>
      <c r="AM387" s="368"/>
      <c r="AN387" s="368"/>
    </row>
    <row r="388" spans="5:40" s="165" customFormat="1" ht="15">
      <c r="E388" s="171"/>
      <c r="F388" s="368"/>
      <c r="G388" s="368"/>
      <c r="H388" s="368"/>
      <c r="I388" s="368"/>
      <c r="J388" s="368"/>
      <c r="K388" s="368"/>
      <c r="L388" s="368"/>
      <c r="M388" s="368"/>
      <c r="N388" s="368"/>
      <c r="O388" s="368"/>
      <c r="P388" s="368"/>
      <c r="Q388" s="368"/>
      <c r="R388" s="368"/>
      <c r="S388" s="368"/>
      <c r="T388" s="368"/>
      <c r="U388" s="368"/>
      <c r="V388" s="368"/>
      <c r="W388" s="368"/>
      <c r="X388" s="368"/>
      <c r="Y388" s="368"/>
      <c r="Z388" s="368"/>
      <c r="AA388" s="368"/>
      <c r="AB388" s="368"/>
      <c r="AC388" s="368"/>
      <c r="AD388" s="368"/>
      <c r="AE388" s="368"/>
      <c r="AF388" s="368"/>
      <c r="AG388" s="368"/>
      <c r="AH388" s="368"/>
      <c r="AI388" s="368"/>
      <c r="AJ388" s="368"/>
      <c r="AK388" s="368"/>
      <c r="AL388" s="368"/>
      <c r="AM388" s="368"/>
      <c r="AN388" s="368"/>
    </row>
    <row r="389" spans="5:40" s="165" customFormat="1" ht="15">
      <c r="E389" s="171"/>
      <c r="F389" s="368"/>
      <c r="G389" s="368"/>
      <c r="H389" s="368"/>
      <c r="I389" s="368"/>
      <c r="J389" s="368"/>
      <c r="K389" s="368"/>
      <c r="L389" s="368"/>
      <c r="M389" s="368"/>
      <c r="N389" s="368"/>
      <c r="O389" s="368"/>
      <c r="P389" s="368"/>
      <c r="Q389" s="368"/>
      <c r="R389" s="368"/>
      <c r="S389" s="368"/>
      <c r="T389" s="368"/>
      <c r="U389" s="368"/>
      <c r="V389" s="368"/>
      <c r="W389" s="368"/>
      <c r="X389" s="368"/>
      <c r="Y389" s="368"/>
      <c r="Z389" s="368"/>
      <c r="AA389" s="368"/>
      <c r="AB389" s="368"/>
      <c r="AC389" s="368"/>
      <c r="AD389" s="368"/>
      <c r="AE389" s="368"/>
      <c r="AF389" s="368"/>
      <c r="AG389" s="368"/>
      <c r="AH389" s="368"/>
      <c r="AI389" s="368"/>
      <c r="AJ389" s="368"/>
      <c r="AK389" s="368"/>
      <c r="AL389" s="368"/>
      <c r="AM389" s="368"/>
      <c r="AN389" s="368"/>
    </row>
    <row r="390" spans="5:40" s="165" customFormat="1" ht="15">
      <c r="E390" s="171"/>
      <c r="F390" s="368"/>
      <c r="G390" s="368"/>
      <c r="H390" s="368"/>
      <c r="I390" s="368"/>
      <c r="J390" s="368"/>
      <c r="K390" s="368"/>
      <c r="L390" s="368"/>
      <c r="M390" s="368"/>
      <c r="N390" s="368"/>
      <c r="O390" s="368"/>
      <c r="P390" s="368"/>
      <c r="Q390" s="368"/>
      <c r="R390" s="368"/>
      <c r="S390" s="368"/>
      <c r="T390" s="368"/>
      <c r="U390" s="368"/>
      <c r="V390" s="368"/>
      <c r="W390" s="368"/>
      <c r="X390" s="368"/>
      <c r="Y390" s="368"/>
      <c r="Z390" s="368"/>
      <c r="AA390" s="368"/>
      <c r="AB390" s="368"/>
      <c r="AC390" s="368"/>
      <c r="AD390" s="368"/>
      <c r="AE390" s="368"/>
      <c r="AF390" s="368"/>
      <c r="AG390" s="368"/>
      <c r="AH390" s="368"/>
      <c r="AI390" s="368"/>
      <c r="AJ390" s="368"/>
      <c r="AK390" s="368"/>
      <c r="AL390" s="368"/>
      <c r="AM390" s="368"/>
      <c r="AN390" s="368"/>
    </row>
    <row r="391" spans="5:40" s="165" customFormat="1" ht="15">
      <c r="E391" s="171"/>
      <c r="F391" s="368"/>
      <c r="G391" s="368"/>
      <c r="H391" s="368"/>
      <c r="I391" s="368"/>
      <c r="J391" s="368"/>
      <c r="K391" s="368"/>
      <c r="L391" s="368"/>
      <c r="M391" s="368"/>
      <c r="N391" s="368"/>
      <c r="O391" s="368"/>
      <c r="P391" s="368"/>
      <c r="Q391" s="368"/>
      <c r="R391" s="368"/>
      <c r="S391" s="368"/>
      <c r="T391" s="368"/>
      <c r="U391" s="368"/>
      <c r="V391" s="368"/>
      <c r="W391" s="368"/>
      <c r="X391" s="368"/>
      <c r="Y391" s="368"/>
      <c r="Z391" s="368"/>
      <c r="AA391" s="368"/>
      <c r="AB391" s="368"/>
      <c r="AC391" s="368"/>
      <c r="AD391" s="368"/>
      <c r="AE391" s="368"/>
      <c r="AF391" s="368"/>
      <c r="AG391" s="368"/>
      <c r="AH391" s="368"/>
      <c r="AI391" s="368"/>
      <c r="AJ391" s="368"/>
      <c r="AK391" s="368"/>
      <c r="AL391" s="368"/>
      <c r="AM391" s="368"/>
      <c r="AN391" s="368"/>
    </row>
    <row r="392" spans="5:40" s="165" customFormat="1" ht="15">
      <c r="E392" s="171"/>
      <c r="F392" s="368"/>
      <c r="G392" s="368"/>
      <c r="H392" s="368"/>
      <c r="I392" s="368"/>
      <c r="J392" s="368"/>
      <c r="K392" s="368"/>
      <c r="L392" s="368"/>
      <c r="M392" s="368"/>
      <c r="N392" s="368"/>
      <c r="O392" s="368"/>
      <c r="P392" s="368"/>
      <c r="Q392" s="368"/>
      <c r="R392" s="368"/>
      <c r="S392" s="368"/>
      <c r="T392" s="368"/>
      <c r="U392" s="368"/>
      <c r="V392" s="368"/>
      <c r="W392" s="368"/>
      <c r="X392" s="368"/>
      <c r="Y392" s="368"/>
      <c r="Z392" s="368"/>
      <c r="AA392" s="368"/>
      <c r="AB392" s="368"/>
      <c r="AC392" s="368"/>
      <c r="AD392" s="368"/>
      <c r="AE392" s="368"/>
      <c r="AF392" s="368"/>
      <c r="AG392" s="368"/>
      <c r="AH392" s="368"/>
      <c r="AI392" s="368"/>
      <c r="AJ392" s="368"/>
      <c r="AK392" s="368"/>
      <c r="AL392" s="368"/>
      <c r="AM392" s="368"/>
      <c r="AN392" s="368"/>
    </row>
    <row r="393" spans="5:40" s="165" customFormat="1" ht="15">
      <c r="E393" s="171"/>
      <c r="F393" s="368"/>
      <c r="G393" s="368"/>
      <c r="H393" s="368"/>
      <c r="I393" s="368"/>
      <c r="J393" s="368"/>
      <c r="K393" s="368"/>
      <c r="L393" s="368"/>
      <c r="M393" s="368"/>
      <c r="N393" s="368"/>
      <c r="O393" s="368"/>
      <c r="P393" s="368"/>
      <c r="Q393" s="368"/>
      <c r="R393" s="368"/>
      <c r="S393" s="368"/>
      <c r="T393" s="368"/>
      <c r="U393" s="368"/>
      <c r="V393" s="368"/>
      <c r="W393" s="368"/>
      <c r="X393" s="368"/>
      <c r="Y393" s="368"/>
      <c r="Z393" s="368"/>
      <c r="AA393" s="368"/>
      <c r="AB393" s="368"/>
      <c r="AC393" s="368"/>
      <c r="AD393" s="368"/>
      <c r="AE393" s="368"/>
      <c r="AF393" s="368"/>
      <c r="AG393" s="368"/>
      <c r="AH393" s="368"/>
      <c r="AI393" s="368"/>
      <c r="AJ393" s="368"/>
      <c r="AK393" s="368"/>
      <c r="AL393" s="368"/>
      <c r="AM393" s="368"/>
      <c r="AN393" s="368"/>
    </row>
    <row r="394" spans="5:40" s="165" customFormat="1" ht="15">
      <c r="E394" s="171"/>
      <c r="F394" s="368"/>
      <c r="G394" s="368"/>
      <c r="H394" s="368"/>
      <c r="I394" s="368"/>
      <c r="J394" s="368"/>
      <c r="K394" s="368"/>
      <c r="L394" s="368"/>
      <c r="M394" s="368"/>
      <c r="N394" s="368"/>
      <c r="O394" s="368"/>
      <c r="P394" s="368"/>
      <c r="Q394" s="368"/>
      <c r="R394" s="368"/>
      <c r="S394" s="368"/>
      <c r="T394" s="368"/>
      <c r="U394" s="368"/>
      <c r="V394" s="368"/>
      <c r="W394" s="368"/>
      <c r="X394" s="368"/>
      <c r="Y394" s="368"/>
      <c r="Z394" s="368"/>
      <c r="AA394" s="368"/>
      <c r="AB394" s="368"/>
      <c r="AC394" s="368"/>
      <c r="AD394" s="368"/>
      <c r="AE394" s="368"/>
      <c r="AF394" s="368"/>
      <c r="AG394" s="368"/>
      <c r="AH394" s="368"/>
      <c r="AI394" s="368"/>
      <c r="AJ394" s="368"/>
      <c r="AK394" s="368"/>
      <c r="AL394" s="368"/>
      <c r="AM394" s="368"/>
      <c r="AN394" s="368"/>
    </row>
    <row r="395" spans="5:40" s="165" customFormat="1" ht="15">
      <c r="E395" s="171"/>
      <c r="F395" s="368"/>
      <c r="G395" s="368"/>
      <c r="H395" s="368"/>
      <c r="I395" s="368"/>
      <c r="J395" s="368"/>
      <c r="K395" s="368"/>
      <c r="L395" s="368"/>
      <c r="M395" s="368"/>
      <c r="N395" s="368"/>
      <c r="O395" s="368"/>
      <c r="P395" s="368"/>
      <c r="Q395" s="368"/>
      <c r="R395" s="368"/>
      <c r="S395" s="368"/>
      <c r="T395" s="368"/>
      <c r="U395" s="368"/>
      <c r="V395" s="368"/>
      <c r="W395" s="368"/>
      <c r="X395" s="368"/>
      <c r="Y395" s="368"/>
      <c r="Z395" s="368"/>
      <c r="AA395" s="368"/>
      <c r="AB395" s="368"/>
      <c r="AC395" s="368"/>
      <c r="AD395" s="368"/>
      <c r="AE395" s="368"/>
      <c r="AF395" s="368"/>
      <c r="AG395" s="368"/>
      <c r="AH395" s="368"/>
      <c r="AI395" s="368"/>
      <c r="AJ395" s="368"/>
      <c r="AK395" s="368"/>
      <c r="AL395" s="368"/>
      <c r="AM395" s="368"/>
      <c r="AN395" s="368"/>
    </row>
    <row r="396" spans="5:40" s="165" customFormat="1" ht="15">
      <c r="E396" s="171"/>
      <c r="F396" s="368"/>
      <c r="G396" s="368"/>
      <c r="H396" s="368"/>
      <c r="I396" s="368"/>
      <c r="J396" s="368"/>
      <c r="K396" s="368"/>
      <c r="L396" s="368"/>
      <c r="M396" s="368"/>
      <c r="N396" s="368"/>
      <c r="O396" s="368"/>
      <c r="P396" s="368"/>
      <c r="Q396" s="368"/>
      <c r="R396" s="368"/>
      <c r="S396" s="368"/>
      <c r="T396" s="368"/>
      <c r="U396" s="368"/>
      <c r="V396" s="368"/>
      <c r="W396" s="368"/>
      <c r="X396" s="368"/>
      <c r="Y396" s="368"/>
      <c r="Z396" s="368"/>
      <c r="AA396" s="368"/>
      <c r="AB396" s="368"/>
      <c r="AC396" s="368"/>
      <c r="AD396" s="368"/>
      <c r="AE396" s="368"/>
      <c r="AF396" s="368"/>
      <c r="AG396" s="368"/>
      <c r="AH396" s="368"/>
      <c r="AI396" s="368"/>
      <c r="AJ396" s="368"/>
      <c r="AK396" s="368"/>
      <c r="AL396" s="368"/>
      <c r="AM396" s="368"/>
      <c r="AN396" s="368"/>
    </row>
    <row r="397" spans="5:40" s="165" customFormat="1" ht="15">
      <c r="E397" s="171"/>
      <c r="F397" s="368"/>
      <c r="G397" s="368"/>
      <c r="H397" s="368"/>
      <c r="I397" s="368"/>
      <c r="J397" s="368"/>
      <c r="K397" s="368"/>
      <c r="L397" s="368"/>
      <c r="M397" s="368"/>
      <c r="N397" s="368"/>
      <c r="O397" s="368"/>
      <c r="P397" s="368"/>
      <c r="Q397" s="368"/>
      <c r="R397" s="368"/>
      <c r="S397" s="368"/>
      <c r="T397" s="368"/>
      <c r="U397" s="368"/>
      <c r="V397" s="368"/>
      <c r="W397" s="368"/>
      <c r="X397" s="368"/>
      <c r="Y397" s="368"/>
      <c r="Z397" s="368"/>
      <c r="AA397" s="368"/>
      <c r="AB397" s="368"/>
      <c r="AC397" s="368"/>
      <c r="AD397" s="368"/>
      <c r="AE397" s="368"/>
      <c r="AF397" s="368"/>
      <c r="AG397" s="368"/>
      <c r="AH397" s="368"/>
      <c r="AI397" s="368"/>
      <c r="AJ397" s="368"/>
      <c r="AK397" s="368"/>
      <c r="AL397" s="368"/>
      <c r="AM397" s="368"/>
      <c r="AN397" s="368"/>
    </row>
    <row r="398" spans="5:40" s="165" customFormat="1" ht="15">
      <c r="E398" s="171"/>
      <c r="F398" s="368"/>
      <c r="G398" s="368"/>
      <c r="H398" s="368"/>
      <c r="I398" s="368"/>
      <c r="J398" s="368"/>
      <c r="K398" s="368"/>
      <c r="L398" s="368"/>
      <c r="M398" s="368"/>
      <c r="N398" s="368"/>
      <c r="O398" s="368"/>
      <c r="P398" s="368"/>
      <c r="Q398" s="368"/>
      <c r="R398" s="368"/>
      <c r="S398" s="368"/>
      <c r="T398" s="368"/>
      <c r="U398" s="368"/>
      <c r="V398" s="368"/>
      <c r="W398" s="368"/>
      <c r="X398" s="368"/>
      <c r="Y398" s="368"/>
      <c r="Z398" s="368"/>
      <c r="AA398" s="368"/>
      <c r="AB398" s="368"/>
      <c r="AC398" s="368"/>
      <c r="AD398" s="368"/>
      <c r="AE398" s="368"/>
      <c r="AF398" s="368"/>
      <c r="AG398" s="368"/>
      <c r="AH398" s="368"/>
      <c r="AI398" s="368"/>
      <c r="AJ398" s="368"/>
      <c r="AK398" s="368"/>
      <c r="AL398" s="368"/>
      <c r="AM398" s="368"/>
      <c r="AN398" s="368"/>
    </row>
    <row r="399" spans="5:40" s="165" customFormat="1" ht="15">
      <c r="E399" s="171"/>
      <c r="F399" s="368"/>
      <c r="G399" s="368"/>
      <c r="H399" s="368"/>
      <c r="I399" s="368"/>
      <c r="J399" s="368"/>
      <c r="K399" s="368"/>
      <c r="L399" s="368"/>
      <c r="M399" s="368"/>
      <c r="N399" s="368"/>
      <c r="O399" s="368"/>
      <c r="P399" s="368"/>
      <c r="Q399" s="368"/>
      <c r="R399" s="368"/>
      <c r="S399" s="368"/>
      <c r="T399" s="368"/>
      <c r="U399" s="368"/>
      <c r="V399" s="368"/>
      <c r="W399" s="368"/>
      <c r="X399" s="368"/>
      <c r="Y399" s="368"/>
      <c r="Z399" s="368"/>
      <c r="AA399" s="368"/>
      <c r="AB399" s="368"/>
      <c r="AC399" s="368"/>
      <c r="AD399" s="368"/>
      <c r="AE399" s="368"/>
      <c r="AF399" s="368"/>
      <c r="AG399" s="368"/>
      <c r="AH399" s="368"/>
      <c r="AI399" s="368"/>
      <c r="AJ399" s="368"/>
      <c r="AK399" s="368"/>
      <c r="AL399" s="368"/>
      <c r="AM399" s="368"/>
      <c r="AN399" s="368"/>
    </row>
    <row r="400" spans="5:40" s="165" customFormat="1" ht="15">
      <c r="E400" s="171"/>
      <c r="F400" s="368"/>
      <c r="G400" s="368"/>
      <c r="H400" s="368"/>
      <c r="I400" s="368"/>
      <c r="J400" s="368"/>
      <c r="K400" s="368"/>
      <c r="L400" s="368"/>
      <c r="M400" s="368"/>
      <c r="N400" s="368"/>
      <c r="O400" s="368"/>
      <c r="P400" s="368"/>
      <c r="Q400" s="368"/>
      <c r="R400" s="368"/>
      <c r="S400" s="368"/>
      <c r="T400" s="368"/>
      <c r="U400" s="368"/>
      <c r="V400" s="368"/>
      <c r="W400" s="368"/>
      <c r="X400" s="368"/>
      <c r="Y400" s="368"/>
      <c r="Z400" s="368"/>
      <c r="AA400" s="368"/>
      <c r="AB400" s="368"/>
      <c r="AC400" s="368"/>
      <c r="AD400" s="368"/>
      <c r="AE400" s="368"/>
      <c r="AF400" s="368"/>
      <c r="AG400" s="368"/>
      <c r="AH400" s="368"/>
      <c r="AI400" s="368"/>
      <c r="AJ400" s="368"/>
      <c r="AK400" s="368"/>
      <c r="AL400" s="368"/>
      <c r="AM400" s="368"/>
      <c r="AN400" s="368"/>
    </row>
    <row r="401" spans="5:40" s="165" customFormat="1" ht="15">
      <c r="E401" s="171"/>
      <c r="F401" s="368"/>
      <c r="G401" s="368"/>
      <c r="H401" s="368"/>
      <c r="I401" s="368"/>
      <c r="J401" s="368"/>
      <c r="K401" s="368"/>
      <c r="L401" s="368"/>
      <c r="M401" s="368"/>
      <c r="N401" s="368"/>
      <c r="O401" s="368"/>
      <c r="P401" s="368"/>
      <c r="Q401" s="368"/>
      <c r="R401" s="368"/>
      <c r="S401" s="368"/>
      <c r="T401" s="368"/>
      <c r="U401" s="368"/>
      <c r="V401" s="368"/>
      <c r="W401" s="368"/>
      <c r="X401" s="368"/>
      <c r="Y401" s="368"/>
      <c r="Z401" s="368"/>
      <c r="AA401" s="368"/>
      <c r="AB401" s="368"/>
      <c r="AC401" s="368"/>
      <c r="AD401" s="368"/>
      <c r="AE401" s="368"/>
      <c r="AF401" s="368"/>
      <c r="AG401" s="368"/>
      <c r="AH401" s="368"/>
      <c r="AI401" s="368"/>
      <c r="AJ401" s="368"/>
      <c r="AK401" s="368"/>
      <c r="AL401" s="368"/>
      <c r="AM401" s="368"/>
      <c r="AN401" s="368"/>
    </row>
    <row r="402" spans="5:40" s="165" customFormat="1" ht="15">
      <c r="E402" s="171"/>
      <c r="F402" s="368"/>
      <c r="G402" s="368"/>
      <c r="H402" s="368"/>
      <c r="I402" s="368"/>
      <c r="J402" s="368"/>
      <c r="K402" s="368"/>
      <c r="L402" s="368"/>
      <c r="M402" s="368"/>
      <c r="N402" s="368"/>
      <c r="O402" s="368"/>
      <c r="P402" s="368"/>
      <c r="Q402" s="368"/>
      <c r="R402" s="368"/>
      <c r="S402" s="368"/>
      <c r="T402" s="368"/>
      <c r="U402" s="368"/>
      <c r="V402" s="368"/>
      <c r="W402" s="368"/>
      <c r="X402" s="368"/>
      <c r="Y402" s="368"/>
      <c r="Z402" s="368"/>
      <c r="AA402" s="368"/>
      <c r="AB402" s="368"/>
      <c r="AC402" s="368"/>
      <c r="AD402" s="368"/>
      <c r="AE402" s="368"/>
      <c r="AF402" s="368"/>
      <c r="AG402" s="368"/>
      <c r="AH402" s="368"/>
      <c r="AI402" s="368"/>
      <c r="AJ402" s="368"/>
      <c r="AK402" s="368"/>
      <c r="AL402" s="368"/>
      <c r="AM402" s="368"/>
      <c r="AN402" s="368"/>
    </row>
    <row r="403" spans="5:40" s="165" customFormat="1" ht="15">
      <c r="E403" s="171"/>
      <c r="F403" s="368"/>
      <c r="G403" s="368"/>
      <c r="H403" s="368"/>
      <c r="I403" s="368"/>
      <c r="J403" s="368"/>
      <c r="K403" s="368"/>
      <c r="L403" s="368"/>
      <c r="M403" s="368"/>
      <c r="N403" s="368"/>
      <c r="O403" s="368"/>
      <c r="P403" s="368"/>
      <c r="Q403" s="368"/>
      <c r="R403" s="368"/>
      <c r="S403" s="368"/>
      <c r="T403" s="368"/>
      <c r="U403" s="368"/>
      <c r="V403" s="368"/>
      <c r="W403" s="368"/>
      <c r="X403" s="368"/>
      <c r="Y403" s="368"/>
      <c r="Z403" s="368"/>
      <c r="AA403" s="368"/>
      <c r="AB403" s="368"/>
      <c r="AC403" s="368"/>
      <c r="AD403" s="368"/>
      <c r="AE403" s="368"/>
      <c r="AF403" s="368"/>
      <c r="AG403" s="368"/>
      <c r="AH403" s="368"/>
      <c r="AI403" s="368"/>
      <c r="AJ403" s="368"/>
      <c r="AK403" s="368"/>
      <c r="AL403" s="368"/>
      <c r="AM403" s="368"/>
      <c r="AN403" s="368"/>
    </row>
    <row r="404" spans="5:40" s="165" customFormat="1" ht="15">
      <c r="E404" s="171"/>
      <c r="F404" s="368"/>
      <c r="G404" s="368"/>
      <c r="H404" s="368"/>
      <c r="I404" s="368"/>
      <c r="J404" s="368"/>
      <c r="K404" s="368"/>
      <c r="L404" s="368"/>
      <c r="M404" s="368"/>
      <c r="N404" s="368"/>
      <c r="O404" s="368"/>
      <c r="P404" s="368"/>
      <c r="Q404" s="368"/>
      <c r="R404" s="368"/>
      <c r="S404" s="368"/>
      <c r="T404" s="368"/>
      <c r="U404" s="368"/>
      <c r="V404" s="368"/>
      <c r="W404" s="368"/>
      <c r="X404" s="368"/>
      <c r="Y404" s="368"/>
      <c r="Z404" s="368"/>
      <c r="AA404" s="368"/>
      <c r="AB404" s="368"/>
      <c r="AC404" s="368"/>
      <c r="AD404" s="368"/>
      <c r="AE404" s="368"/>
      <c r="AF404" s="368"/>
      <c r="AG404" s="368"/>
      <c r="AH404" s="368"/>
      <c r="AI404" s="368"/>
      <c r="AJ404" s="368"/>
      <c r="AK404" s="368"/>
      <c r="AL404" s="368"/>
      <c r="AM404" s="368"/>
      <c r="AN404" s="368"/>
    </row>
    <row r="405" spans="5:40" s="165" customFormat="1" ht="15">
      <c r="E405" s="171"/>
      <c r="F405" s="368"/>
      <c r="G405" s="368"/>
      <c r="H405" s="368"/>
      <c r="I405" s="368"/>
      <c r="J405" s="368"/>
      <c r="K405" s="368"/>
      <c r="L405" s="368"/>
      <c r="M405" s="368"/>
      <c r="N405" s="368"/>
      <c r="O405" s="368"/>
      <c r="P405" s="368"/>
      <c r="Q405" s="368"/>
      <c r="R405" s="368"/>
      <c r="S405" s="368"/>
      <c r="T405" s="368"/>
      <c r="U405" s="368"/>
      <c r="V405" s="368"/>
      <c r="W405" s="368"/>
      <c r="X405" s="368"/>
      <c r="Y405" s="368"/>
      <c r="Z405" s="368"/>
      <c r="AA405" s="368"/>
      <c r="AB405" s="368"/>
      <c r="AC405" s="368"/>
      <c r="AD405" s="368"/>
      <c r="AE405" s="368"/>
      <c r="AF405" s="368"/>
      <c r="AG405" s="368"/>
      <c r="AH405" s="368"/>
      <c r="AI405" s="368"/>
      <c r="AJ405" s="368"/>
      <c r="AK405" s="368"/>
      <c r="AL405" s="368"/>
      <c r="AM405" s="368"/>
      <c r="AN405" s="368"/>
    </row>
    <row r="406" spans="5:40" s="165" customFormat="1" ht="15">
      <c r="E406" s="171"/>
      <c r="F406" s="368"/>
      <c r="G406" s="368"/>
      <c r="H406" s="368"/>
      <c r="I406" s="368"/>
      <c r="J406" s="368"/>
      <c r="K406" s="368"/>
      <c r="L406" s="368"/>
      <c r="M406" s="368"/>
      <c r="N406" s="368"/>
      <c r="O406" s="368"/>
      <c r="P406" s="368"/>
      <c r="Q406" s="368"/>
      <c r="R406" s="368"/>
      <c r="S406" s="368"/>
      <c r="T406" s="368"/>
      <c r="U406" s="368"/>
      <c r="V406" s="368"/>
      <c r="W406" s="368"/>
      <c r="X406" s="368"/>
      <c r="Y406" s="368"/>
      <c r="Z406" s="368"/>
      <c r="AA406" s="368"/>
      <c r="AB406" s="368"/>
      <c r="AC406" s="368"/>
      <c r="AD406" s="368"/>
      <c r="AE406" s="368"/>
      <c r="AF406" s="368"/>
      <c r="AG406" s="368"/>
      <c r="AH406" s="368"/>
      <c r="AI406" s="368"/>
      <c r="AJ406" s="368"/>
      <c r="AK406" s="368"/>
      <c r="AL406" s="368"/>
      <c r="AM406" s="368"/>
      <c r="AN406" s="368"/>
    </row>
    <row r="407" spans="5:40" s="165" customFormat="1" ht="15">
      <c r="E407" s="171"/>
      <c r="F407" s="368"/>
      <c r="G407" s="368"/>
      <c r="H407" s="368"/>
      <c r="I407" s="368"/>
      <c r="J407" s="368"/>
      <c r="K407" s="368"/>
      <c r="L407" s="368"/>
      <c r="M407" s="368"/>
      <c r="N407" s="368"/>
      <c r="O407" s="368"/>
      <c r="P407" s="368"/>
      <c r="Q407" s="368"/>
      <c r="R407" s="368"/>
      <c r="S407" s="368"/>
      <c r="T407" s="368"/>
      <c r="U407" s="368"/>
      <c r="V407" s="368"/>
      <c r="W407" s="368"/>
      <c r="X407" s="368"/>
      <c r="Y407" s="368"/>
      <c r="Z407" s="368"/>
      <c r="AA407" s="368"/>
      <c r="AB407" s="368"/>
      <c r="AC407" s="368"/>
      <c r="AD407" s="368"/>
      <c r="AE407" s="368"/>
      <c r="AF407" s="368"/>
      <c r="AG407" s="368"/>
      <c r="AH407" s="368"/>
      <c r="AI407" s="368"/>
      <c r="AJ407" s="368"/>
      <c r="AK407" s="368"/>
      <c r="AL407" s="368"/>
      <c r="AM407" s="368"/>
      <c r="AN407" s="368"/>
    </row>
    <row r="408" spans="5:40" s="165" customFormat="1" ht="15">
      <c r="E408" s="171"/>
      <c r="F408" s="368"/>
      <c r="G408" s="368"/>
      <c r="H408" s="368"/>
      <c r="I408" s="368"/>
      <c r="J408" s="368"/>
      <c r="K408" s="368"/>
      <c r="L408" s="368"/>
      <c r="M408" s="368"/>
      <c r="N408" s="368"/>
      <c r="O408" s="368"/>
      <c r="P408" s="368"/>
      <c r="Q408" s="368"/>
      <c r="R408" s="368"/>
      <c r="S408" s="368"/>
      <c r="T408" s="368"/>
      <c r="U408" s="368"/>
      <c r="V408" s="368"/>
      <c r="W408" s="368"/>
      <c r="X408" s="368"/>
      <c r="Y408" s="368"/>
      <c r="Z408" s="368"/>
      <c r="AA408" s="368"/>
      <c r="AB408" s="368"/>
      <c r="AC408" s="368"/>
      <c r="AD408" s="368"/>
      <c r="AE408" s="368"/>
      <c r="AF408" s="368"/>
      <c r="AG408" s="368"/>
      <c r="AH408" s="368"/>
      <c r="AI408" s="368"/>
      <c r="AJ408" s="368"/>
      <c r="AK408" s="368"/>
      <c r="AL408" s="368"/>
      <c r="AM408" s="368"/>
      <c r="AN408" s="368"/>
    </row>
    <row r="409" spans="5:40" s="165" customFormat="1" ht="15">
      <c r="E409" s="171"/>
      <c r="F409" s="368"/>
      <c r="G409" s="368"/>
      <c r="H409" s="368"/>
      <c r="I409" s="368"/>
      <c r="J409" s="368"/>
      <c r="K409" s="368"/>
      <c r="L409" s="368"/>
      <c r="M409" s="368"/>
      <c r="N409" s="368"/>
      <c r="O409" s="368"/>
      <c r="P409" s="368"/>
      <c r="Q409" s="368"/>
      <c r="R409" s="368"/>
      <c r="S409" s="368"/>
      <c r="T409" s="368"/>
      <c r="U409" s="368"/>
      <c r="V409" s="368"/>
      <c r="W409" s="368"/>
      <c r="X409" s="368"/>
      <c r="Y409" s="368"/>
      <c r="Z409" s="368"/>
      <c r="AA409" s="368"/>
      <c r="AB409" s="368"/>
      <c r="AC409" s="368"/>
      <c r="AD409" s="368"/>
      <c r="AE409" s="368"/>
      <c r="AF409" s="368"/>
      <c r="AG409" s="368"/>
      <c r="AH409" s="368"/>
      <c r="AI409" s="368"/>
      <c r="AJ409" s="368"/>
      <c r="AK409" s="368"/>
      <c r="AL409" s="368"/>
      <c r="AM409" s="368"/>
      <c r="AN409" s="368"/>
    </row>
    <row r="410" spans="5:40" s="165" customFormat="1" ht="15">
      <c r="E410" s="171"/>
      <c r="F410" s="368"/>
      <c r="G410" s="368"/>
      <c r="H410" s="368"/>
      <c r="I410" s="368"/>
      <c r="J410" s="368"/>
      <c r="K410" s="368"/>
      <c r="L410" s="368"/>
      <c r="M410" s="368"/>
      <c r="N410" s="368"/>
      <c r="O410" s="368"/>
      <c r="P410" s="368"/>
      <c r="Q410" s="368"/>
      <c r="R410" s="368"/>
      <c r="S410" s="368"/>
      <c r="T410" s="368"/>
      <c r="U410" s="368"/>
      <c r="V410" s="368"/>
      <c r="W410" s="368"/>
      <c r="X410" s="368"/>
      <c r="Y410" s="368"/>
      <c r="Z410" s="368"/>
      <c r="AA410" s="368"/>
      <c r="AB410" s="368"/>
      <c r="AC410" s="368"/>
      <c r="AD410" s="368"/>
      <c r="AE410" s="368"/>
      <c r="AF410" s="368"/>
      <c r="AG410" s="368"/>
      <c r="AH410" s="368"/>
      <c r="AI410" s="368"/>
      <c r="AJ410" s="368"/>
      <c r="AK410" s="368"/>
      <c r="AL410" s="368"/>
      <c r="AM410" s="368"/>
      <c r="AN410" s="368"/>
    </row>
    <row r="411" spans="5:40" s="165" customFormat="1" ht="15">
      <c r="E411" s="171"/>
      <c r="F411" s="368"/>
      <c r="G411" s="368"/>
      <c r="H411" s="368"/>
      <c r="I411" s="368"/>
      <c r="J411" s="368"/>
      <c r="K411" s="368"/>
      <c r="L411" s="368"/>
      <c r="M411" s="368"/>
      <c r="N411" s="368"/>
      <c r="O411" s="368"/>
      <c r="P411" s="368"/>
      <c r="Q411" s="368"/>
      <c r="R411" s="368"/>
      <c r="S411" s="368"/>
      <c r="T411" s="368"/>
      <c r="U411" s="368"/>
      <c r="V411" s="368"/>
      <c r="W411" s="368"/>
      <c r="X411" s="368"/>
      <c r="Y411" s="368"/>
      <c r="Z411" s="368"/>
      <c r="AA411" s="368"/>
      <c r="AB411" s="368"/>
      <c r="AC411" s="368"/>
      <c r="AD411" s="368"/>
      <c r="AE411" s="368"/>
      <c r="AF411" s="368"/>
      <c r="AG411" s="368"/>
      <c r="AH411" s="368"/>
      <c r="AI411" s="368"/>
      <c r="AJ411" s="368"/>
      <c r="AK411" s="368"/>
      <c r="AL411" s="368"/>
      <c r="AM411" s="368"/>
      <c r="AN411" s="368"/>
    </row>
    <row r="412" spans="5:40" s="165" customFormat="1" ht="15">
      <c r="E412" s="171"/>
      <c r="F412" s="368"/>
      <c r="G412" s="368"/>
      <c r="H412" s="368"/>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68"/>
      <c r="AG412" s="368"/>
      <c r="AH412" s="368"/>
      <c r="AI412" s="368"/>
      <c r="AJ412" s="368"/>
      <c r="AK412" s="368"/>
      <c r="AL412" s="368"/>
      <c r="AM412" s="368"/>
      <c r="AN412" s="368"/>
    </row>
    <row r="413" spans="5:40" s="165" customFormat="1" ht="15">
      <c r="E413" s="171"/>
      <c r="F413" s="368"/>
      <c r="G413" s="368"/>
      <c r="H413" s="368"/>
      <c r="I413" s="368"/>
      <c r="J413" s="368"/>
      <c r="K413" s="368"/>
      <c r="L413" s="368"/>
      <c r="M413" s="368"/>
      <c r="N413" s="368"/>
      <c r="O413" s="368"/>
      <c r="P413" s="368"/>
      <c r="Q413" s="368"/>
      <c r="R413" s="368"/>
      <c r="S413" s="368"/>
      <c r="T413" s="368"/>
      <c r="U413" s="368"/>
      <c r="V413" s="368"/>
      <c r="W413" s="368"/>
      <c r="X413" s="368"/>
      <c r="Y413" s="368"/>
      <c r="Z413" s="368"/>
      <c r="AA413" s="368"/>
      <c r="AB413" s="368"/>
      <c r="AC413" s="368"/>
      <c r="AD413" s="368"/>
      <c r="AE413" s="368"/>
      <c r="AF413" s="368"/>
      <c r="AG413" s="368"/>
      <c r="AH413" s="368"/>
      <c r="AI413" s="368"/>
      <c r="AJ413" s="368"/>
      <c r="AK413" s="368"/>
      <c r="AL413" s="368"/>
      <c r="AM413" s="368"/>
      <c r="AN413" s="368"/>
    </row>
    <row r="414" spans="5:40" s="165" customFormat="1" ht="15">
      <c r="E414" s="171"/>
      <c r="F414" s="368"/>
      <c r="G414" s="368"/>
      <c r="H414" s="368"/>
      <c r="I414" s="368"/>
      <c r="J414" s="368"/>
      <c r="K414" s="368"/>
      <c r="L414" s="368"/>
      <c r="M414" s="368"/>
      <c r="N414" s="368"/>
      <c r="O414" s="368"/>
      <c r="P414" s="368"/>
      <c r="Q414" s="368"/>
      <c r="R414" s="368"/>
      <c r="S414" s="368"/>
      <c r="T414" s="368"/>
      <c r="U414" s="368"/>
      <c r="V414" s="368"/>
      <c r="W414" s="368"/>
      <c r="X414" s="368"/>
      <c r="Y414" s="368"/>
      <c r="Z414" s="368"/>
      <c r="AA414" s="368"/>
      <c r="AB414" s="368"/>
      <c r="AC414" s="368"/>
      <c r="AD414" s="368"/>
      <c r="AE414" s="368"/>
      <c r="AF414" s="368"/>
      <c r="AG414" s="368"/>
      <c r="AH414" s="368"/>
      <c r="AI414" s="368"/>
      <c r="AJ414" s="368"/>
      <c r="AK414" s="368"/>
      <c r="AL414" s="368"/>
      <c r="AM414" s="368"/>
      <c r="AN414" s="368"/>
    </row>
    <row r="415" spans="5:40" s="165" customFormat="1" ht="15">
      <c r="E415" s="171"/>
      <c r="F415" s="368"/>
      <c r="G415" s="368"/>
      <c r="H415" s="368"/>
      <c r="I415" s="368"/>
      <c r="J415" s="368"/>
      <c r="K415" s="368"/>
      <c r="L415" s="368"/>
      <c r="M415" s="368"/>
      <c r="N415" s="368"/>
      <c r="O415" s="368"/>
      <c r="P415" s="368"/>
      <c r="Q415" s="368"/>
      <c r="R415" s="368"/>
      <c r="S415" s="368"/>
      <c r="T415" s="368"/>
      <c r="U415" s="368"/>
      <c r="V415" s="368"/>
      <c r="W415" s="368"/>
      <c r="X415" s="368"/>
      <c r="Y415" s="368"/>
      <c r="Z415" s="368"/>
      <c r="AA415" s="368"/>
      <c r="AB415" s="368"/>
      <c r="AC415" s="368"/>
      <c r="AD415" s="368"/>
      <c r="AE415" s="368"/>
      <c r="AF415" s="368"/>
      <c r="AG415" s="368"/>
      <c r="AH415" s="368"/>
      <c r="AI415" s="368"/>
      <c r="AJ415" s="368"/>
      <c r="AK415" s="368"/>
      <c r="AL415" s="368"/>
      <c r="AM415" s="368"/>
      <c r="AN415" s="368"/>
    </row>
    <row r="416" spans="5:40" s="165" customFormat="1" ht="15">
      <c r="E416" s="171"/>
      <c r="F416" s="368"/>
      <c r="G416" s="368"/>
      <c r="H416" s="368"/>
      <c r="I416" s="368"/>
      <c r="J416" s="368"/>
      <c r="K416" s="368"/>
      <c r="L416" s="368"/>
      <c r="M416" s="368"/>
      <c r="N416" s="368"/>
      <c r="O416" s="368"/>
      <c r="P416" s="368"/>
      <c r="Q416" s="368"/>
      <c r="R416" s="368"/>
      <c r="S416" s="368"/>
      <c r="T416" s="368"/>
      <c r="U416" s="368"/>
      <c r="V416" s="368"/>
      <c r="W416" s="368"/>
      <c r="X416" s="368"/>
      <c r="Y416" s="368"/>
      <c r="Z416" s="368"/>
      <c r="AA416" s="368"/>
      <c r="AB416" s="368"/>
      <c r="AC416" s="368"/>
      <c r="AD416" s="368"/>
      <c r="AE416" s="368"/>
      <c r="AF416" s="368"/>
      <c r="AG416" s="368"/>
      <c r="AH416" s="368"/>
      <c r="AI416" s="368"/>
      <c r="AJ416" s="368"/>
      <c r="AK416" s="368"/>
      <c r="AL416" s="368"/>
      <c r="AM416" s="368"/>
      <c r="AN416" s="368"/>
    </row>
    <row r="417" spans="5:40" s="165" customFormat="1" ht="15">
      <c r="E417" s="171"/>
      <c r="F417" s="368"/>
      <c r="G417" s="368"/>
      <c r="H417" s="368"/>
      <c r="I417" s="368"/>
      <c r="J417" s="368"/>
      <c r="K417" s="368"/>
      <c r="L417" s="368"/>
      <c r="M417" s="368"/>
      <c r="N417" s="368"/>
      <c r="O417" s="368"/>
      <c r="P417" s="368"/>
      <c r="Q417" s="368"/>
      <c r="R417" s="368"/>
      <c r="S417" s="368"/>
      <c r="T417" s="368"/>
      <c r="U417" s="368"/>
      <c r="V417" s="368"/>
      <c r="W417" s="368"/>
      <c r="X417" s="368"/>
      <c r="Y417" s="368"/>
      <c r="Z417" s="368"/>
      <c r="AA417" s="368"/>
      <c r="AB417" s="368"/>
      <c r="AC417" s="368"/>
      <c r="AD417" s="368"/>
      <c r="AE417" s="368"/>
      <c r="AF417" s="368"/>
      <c r="AG417" s="368"/>
      <c r="AH417" s="368"/>
      <c r="AI417" s="368"/>
      <c r="AJ417" s="368"/>
      <c r="AK417" s="368"/>
      <c r="AL417" s="368"/>
      <c r="AM417" s="368"/>
      <c r="AN417" s="368"/>
    </row>
    <row r="418" spans="5:40" s="165" customFormat="1" ht="15">
      <c r="E418" s="171"/>
      <c r="F418" s="368"/>
      <c r="G418" s="368"/>
      <c r="H418" s="368"/>
      <c r="I418" s="368"/>
      <c r="J418" s="368"/>
      <c r="K418" s="368"/>
      <c r="L418" s="368"/>
      <c r="M418" s="368"/>
      <c r="N418" s="368"/>
      <c r="O418" s="368"/>
      <c r="P418" s="368"/>
      <c r="Q418" s="368"/>
      <c r="R418" s="368"/>
      <c r="S418" s="368"/>
      <c r="T418" s="368"/>
      <c r="U418" s="368"/>
      <c r="V418" s="368"/>
      <c r="W418" s="368"/>
      <c r="X418" s="368"/>
      <c r="Y418" s="368"/>
      <c r="Z418" s="368"/>
      <c r="AA418" s="368"/>
      <c r="AB418" s="368"/>
      <c r="AC418" s="368"/>
      <c r="AD418" s="368"/>
      <c r="AE418" s="368"/>
      <c r="AF418" s="368"/>
      <c r="AG418" s="368"/>
      <c r="AH418" s="368"/>
      <c r="AI418" s="368"/>
      <c r="AJ418" s="368"/>
      <c r="AK418" s="368"/>
      <c r="AL418" s="368"/>
      <c r="AM418" s="368"/>
      <c r="AN418" s="368"/>
    </row>
    <row r="419" spans="5:40" s="165" customFormat="1" ht="15">
      <c r="E419" s="171"/>
      <c r="F419" s="368"/>
      <c r="G419" s="368"/>
      <c r="H419" s="368"/>
      <c r="I419" s="368"/>
      <c r="J419" s="368"/>
      <c r="K419" s="368"/>
      <c r="L419" s="368"/>
      <c r="M419" s="368"/>
      <c r="N419" s="368"/>
      <c r="O419" s="368"/>
      <c r="P419" s="368"/>
      <c r="Q419" s="368"/>
      <c r="R419" s="368"/>
      <c r="S419" s="368"/>
      <c r="T419" s="368"/>
      <c r="U419" s="368"/>
      <c r="V419" s="368"/>
      <c r="W419" s="368"/>
      <c r="X419" s="368"/>
      <c r="Y419" s="368"/>
      <c r="Z419" s="368"/>
      <c r="AA419" s="368"/>
      <c r="AB419" s="368"/>
      <c r="AC419" s="368"/>
      <c r="AD419" s="368"/>
      <c r="AE419" s="368"/>
      <c r="AF419" s="368"/>
      <c r="AG419" s="368"/>
      <c r="AH419" s="368"/>
      <c r="AI419" s="368"/>
      <c r="AJ419" s="368"/>
      <c r="AK419" s="368"/>
      <c r="AL419" s="368"/>
      <c r="AM419" s="368"/>
      <c r="AN419" s="368"/>
    </row>
    <row r="420" spans="5:40" s="165" customFormat="1" ht="15">
      <c r="E420" s="171"/>
      <c r="F420" s="368"/>
      <c r="G420" s="368"/>
      <c r="H420" s="368"/>
      <c r="I420" s="368"/>
      <c r="J420" s="368"/>
      <c r="K420" s="368"/>
      <c r="L420" s="368"/>
      <c r="M420" s="368"/>
      <c r="N420" s="368"/>
      <c r="O420" s="368"/>
      <c r="P420" s="368"/>
      <c r="Q420" s="368"/>
      <c r="R420" s="368"/>
      <c r="S420" s="368"/>
      <c r="T420" s="368"/>
      <c r="U420" s="368"/>
      <c r="V420" s="368"/>
      <c r="W420" s="368"/>
      <c r="X420" s="368"/>
      <c r="Y420" s="368"/>
      <c r="Z420" s="368"/>
      <c r="AA420" s="368"/>
      <c r="AB420" s="368"/>
      <c r="AC420" s="368"/>
      <c r="AD420" s="368"/>
      <c r="AE420" s="368"/>
      <c r="AF420" s="368"/>
      <c r="AG420" s="368"/>
      <c r="AH420" s="368"/>
      <c r="AI420" s="368"/>
      <c r="AJ420" s="368"/>
      <c r="AK420" s="368"/>
      <c r="AL420" s="368"/>
      <c r="AM420" s="368"/>
      <c r="AN420" s="368"/>
    </row>
    <row r="421" spans="5:40" s="165" customFormat="1" ht="15">
      <c r="E421" s="171"/>
      <c r="F421" s="368"/>
      <c r="G421" s="368"/>
      <c r="H421" s="368"/>
      <c r="I421" s="368"/>
      <c r="J421" s="368"/>
      <c r="K421" s="368"/>
      <c r="L421" s="368"/>
      <c r="M421" s="368"/>
      <c r="N421" s="368"/>
      <c r="O421" s="368"/>
      <c r="P421" s="368"/>
      <c r="Q421" s="368"/>
      <c r="R421" s="368"/>
      <c r="S421" s="368"/>
      <c r="T421" s="368"/>
      <c r="U421" s="368"/>
      <c r="V421" s="368"/>
      <c r="W421" s="368"/>
      <c r="X421" s="368"/>
      <c r="Y421" s="368"/>
      <c r="Z421" s="368"/>
      <c r="AA421" s="368"/>
      <c r="AB421" s="368"/>
      <c r="AC421" s="368"/>
      <c r="AD421" s="368"/>
      <c r="AE421" s="368"/>
      <c r="AF421" s="368"/>
      <c r="AG421" s="368"/>
      <c r="AH421" s="368"/>
      <c r="AI421" s="368"/>
      <c r="AJ421" s="368"/>
      <c r="AK421" s="368"/>
      <c r="AL421" s="368"/>
      <c r="AM421" s="368"/>
      <c r="AN421" s="368"/>
    </row>
    <row r="422" spans="5:40" s="165" customFormat="1" ht="15">
      <c r="E422" s="171"/>
      <c r="F422" s="368"/>
      <c r="G422" s="368"/>
      <c r="H422" s="368"/>
      <c r="I422" s="368"/>
      <c r="J422" s="368"/>
      <c r="K422" s="368"/>
      <c r="L422" s="368"/>
      <c r="M422" s="368"/>
      <c r="N422" s="368"/>
      <c r="O422" s="368"/>
      <c r="P422" s="368"/>
      <c r="Q422" s="368"/>
      <c r="R422" s="368"/>
      <c r="S422" s="368"/>
      <c r="T422" s="368"/>
      <c r="U422" s="368"/>
      <c r="V422" s="368"/>
      <c r="W422" s="368"/>
      <c r="X422" s="368"/>
      <c r="Y422" s="368"/>
      <c r="Z422" s="368"/>
      <c r="AA422" s="368"/>
      <c r="AB422" s="368"/>
      <c r="AC422" s="368"/>
      <c r="AD422" s="368"/>
      <c r="AE422" s="368"/>
      <c r="AF422" s="368"/>
      <c r="AG422" s="368"/>
      <c r="AH422" s="368"/>
      <c r="AI422" s="368"/>
      <c r="AJ422" s="368"/>
      <c r="AK422" s="368"/>
      <c r="AL422" s="368"/>
      <c r="AM422" s="368"/>
      <c r="AN422" s="368"/>
    </row>
    <row r="423" spans="5:40" s="165" customFormat="1" ht="15">
      <c r="E423" s="171"/>
      <c r="F423" s="368"/>
      <c r="G423" s="368"/>
      <c r="H423" s="368"/>
      <c r="I423" s="368"/>
      <c r="J423" s="368"/>
      <c r="K423" s="368"/>
      <c r="L423" s="368"/>
      <c r="M423" s="368"/>
      <c r="N423" s="368"/>
      <c r="O423" s="368"/>
      <c r="P423" s="368"/>
      <c r="Q423" s="368"/>
      <c r="R423" s="368"/>
      <c r="S423" s="368"/>
      <c r="T423" s="368"/>
      <c r="U423" s="368"/>
      <c r="V423" s="368"/>
      <c r="W423" s="368"/>
      <c r="X423" s="368"/>
      <c r="Y423" s="368"/>
      <c r="Z423" s="368"/>
      <c r="AA423" s="368"/>
      <c r="AB423" s="368"/>
      <c r="AC423" s="368"/>
      <c r="AD423" s="368"/>
      <c r="AE423" s="368"/>
      <c r="AF423" s="368"/>
      <c r="AG423" s="368"/>
      <c r="AH423" s="368"/>
      <c r="AI423" s="368"/>
      <c r="AJ423" s="368"/>
      <c r="AK423" s="368"/>
      <c r="AL423" s="368"/>
      <c r="AM423" s="368"/>
      <c r="AN423" s="368"/>
    </row>
    <row r="424" spans="5:40" s="165" customFormat="1" ht="15">
      <c r="E424" s="171"/>
      <c r="F424" s="368"/>
      <c r="G424" s="368"/>
      <c r="H424" s="368"/>
      <c r="I424" s="368"/>
      <c r="J424" s="368"/>
      <c r="K424" s="368"/>
      <c r="L424" s="368"/>
      <c r="M424" s="368"/>
      <c r="N424" s="368"/>
      <c r="O424" s="368"/>
      <c r="P424" s="368"/>
      <c r="Q424" s="368"/>
      <c r="R424" s="368"/>
      <c r="S424" s="368"/>
      <c r="T424" s="368"/>
      <c r="U424" s="368"/>
      <c r="V424" s="368"/>
      <c r="W424" s="368"/>
      <c r="X424" s="368"/>
      <c r="Y424" s="368"/>
      <c r="Z424" s="368"/>
      <c r="AA424" s="368"/>
      <c r="AB424" s="368"/>
      <c r="AC424" s="368"/>
      <c r="AD424" s="368"/>
      <c r="AE424" s="368"/>
      <c r="AF424" s="368"/>
      <c r="AG424" s="368"/>
      <c r="AH424" s="368"/>
      <c r="AI424" s="368"/>
      <c r="AJ424" s="368"/>
      <c r="AK424" s="368"/>
      <c r="AL424" s="368"/>
      <c r="AM424" s="368"/>
      <c r="AN424" s="368"/>
    </row>
    <row r="425" spans="5:40" s="165" customFormat="1" ht="15">
      <c r="E425" s="171"/>
      <c r="F425" s="368"/>
      <c r="G425" s="368"/>
      <c r="H425" s="368"/>
      <c r="I425" s="368"/>
      <c r="J425" s="368"/>
      <c r="K425" s="368"/>
      <c r="L425" s="368"/>
      <c r="M425" s="368"/>
      <c r="N425" s="368"/>
      <c r="O425" s="368"/>
      <c r="P425" s="368"/>
      <c r="Q425" s="368"/>
      <c r="R425" s="368"/>
      <c r="S425" s="368"/>
      <c r="T425" s="368"/>
      <c r="U425" s="368"/>
      <c r="V425" s="368"/>
      <c r="W425" s="368"/>
      <c r="X425" s="368"/>
      <c r="Y425" s="368"/>
      <c r="Z425" s="368"/>
      <c r="AA425" s="368"/>
      <c r="AB425" s="368"/>
      <c r="AC425" s="368"/>
      <c r="AD425" s="368"/>
      <c r="AE425" s="368"/>
      <c r="AF425" s="368"/>
      <c r="AG425" s="368"/>
      <c r="AH425" s="368"/>
      <c r="AI425" s="368"/>
      <c r="AJ425" s="368"/>
      <c r="AK425" s="368"/>
      <c r="AL425" s="368"/>
      <c r="AM425" s="368"/>
      <c r="AN425" s="368"/>
    </row>
    <row r="426" spans="5:40" s="165" customFormat="1" ht="15">
      <c r="E426" s="171"/>
      <c r="F426" s="368"/>
      <c r="G426" s="368"/>
      <c r="H426" s="368"/>
      <c r="I426" s="368"/>
      <c r="J426" s="368"/>
      <c r="K426" s="368"/>
      <c r="L426" s="368"/>
      <c r="M426" s="368"/>
      <c r="N426" s="368"/>
      <c r="O426" s="368"/>
      <c r="P426" s="368"/>
      <c r="Q426" s="368"/>
      <c r="R426" s="368"/>
      <c r="S426" s="368"/>
      <c r="T426" s="368"/>
      <c r="U426" s="368"/>
      <c r="V426" s="368"/>
      <c r="W426" s="368"/>
      <c r="X426" s="368"/>
      <c r="Y426" s="368"/>
      <c r="Z426" s="368"/>
      <c r="AA426" s="368"/>
      <c r="AB426" s="368"/>
      <c r="AC426" s="368"/>
      <c r="AD426" s="368"/>
      <c r="AE426" s="368"/>
      <c r="AF426" s="368"/>
      <c r="AG426" s="368"/>
      <c r="AH426" s="368"/>
      <c r="AI426" s="368"/>
      <c r="AJ426" s="368"/>
      <c r="AK426" s="368"/>
      <c r="AL426" s="368"/>
      <c r="AM426" s="368"/>
      <c r="AN426" s="368"/>
    </row>
    <row r="427" spans="5:40" s="165" customFormat="1" ht="15">
      <c r="E427" s="171"/>
      <c r="F427" s="368"/>
      <c r="G427" s="368"/>
      <c r="H427" s="368"/>
      <c r="I427" s="368"/>
      <c r="J427" s="368"/>
      <c r="K427" s="368"/>
      <c r="L427" s="368"/>
      <c r="M427" s="368"/>
      <c r="N427" s="368"/>
      <c r="O427" s="368"/>
      <c r="P427" s="368"/>
      <c r="Q427" s="368"/>
      <c r="R427" s="368"/>
      <c r="S427" s="368"/>
      <c r="T427" s="368"/>
      <c r="U427" s="368"/>
      <c r="V427" s="368"/>
      <c r="W427" s="368"/>
      <c r="X427" s="368"/>
      <c r="Y427" s="368"/>
      <c r="Z427" s="368"/>
      <c r="AA427" s="368"/>
      <c r="AB427" s="368"/>
      <c r="AC427" s="368"/>
      <c r="AD427" s="368"/>
      <c r="AE427" s="368"/>
      <c r="AF427" s="368"/>
      <c r="AG427" s="368"/>
      <c r="AH427" s="368"/>
      <c r="AI427" s="368"/>
      <c r="AJ427" s="368"/>
      <c r="AK427" s="368"/>
      <c r="AL427" s="368"/>
      <c r="AM427" s="368"/>
      <c r="AN427" s="368"/>
    </row>
    <row r="428" spans="5:40" s="165" customFormat="1" ht="15">
      <c r="E428" s="171"/>
      <c r="F428" s="368"/>
      <c r="G428" s="368"/>
      <c r="H428" s="368"/>
      <c r="I428" s="368"/>
      <c r="J428" s="368"/>
      <c r="K428" s="368"/>
      <c r="L428" s="368"/>
      <c r="M428" s="368"/>
      <c r="N428" s="368"/>
      <c r="O428" s="368"/>
      <c r="P428" s="368"/>
      <c r="Q428" s="368"/>
      <c r="R428" s="368"/>
      <c r="S428" s="368"/>
      <c r="T428" s="368"/>
      <c r="U428" s="368"/>
      <c r="V428" s="368"/>
      <c r="W428" s="368"/>
      <c r="X428" s="368"/>
      <c r="Y428" s="368"/>
      <c r="Z428" s="368"/>
      <c r="AA428" s="368"/>
      <c r="AB428" s="368"/>
      <c r="AC428" s="368"/>
      <c r="AD428" s="368"/>
      <c r="AE428" s="368"/>
      <c r="AF428" s="368"/>
      <c r="AG428" s="368"/>
      <c r="AH428" s="368"/>
      <c r="AI428" s="368"/>
      <c r="AJ428" s="368"/>
      <c r="AK428" s="368"/>
      <c r="AL428" s="368"/>
      <c r="AM428" s="368"/>
      <c r="AN428" s="368"/>
    </row>
    <row r="429" spans="5:40" s="165" customFormat="1" ht="15">
      <c r="E429" s="171"/>
      <c r="F429" s="368"/>
      <c r="G429" s="368"/>
      <c r="H429" s="368"/>
      <c r="I429" s="368"/>
      <c r="J429" s="368"/>
      <c r="K429" s="368"/>
      <c r="L429" s="368"/>
      <c r="M429" s="368"/>
      <c r="N429" s="368"/>
      <c r="O429" s="368"/>
      <c r="P429" s="368"/>
      <c r="Q429" s="368"/>
      <c r="R429" s="368"/>
      <c r="S429" s="368"/>
      <c r="T429" s="368"/>
      <c r="U429" s="368"/>
      <c r="V429" s="368"/>
      <c r="W429" s="368"/>
      <c r="X429" s="368"/>
      <c r="Y429" s="368"/>
      <c r="Z429" s="368"/>
      <c r="AA429" s="368"/>
      <c r="AB429" s="368"/>
      <c r="AC429" s="368"/>
      <c r="AD429" s="368"/>
      <c r="AE429" s="368"/>
      <c r="AF429" s="368"/>
      <c r="AG429" s="368"/>
      <c r="AH429" s="368"/>
      <c r="AI429" s="368"/>
      <c r="AJ429" s="368"/>
      <c r="AK429" s="368"/>
      <c r="AL429" s="368"/>
      <c r="AM429" s="368"/>
      <c r="AN429" s="368"/>
    </row>
    <row r="430" spans="5:40" s="165" customFormat="1" ht="15">
      <c r="E430" s="171"/>
      <c r="F430" s="368"/>
      <c r="G430" s="368"/>
      <c r="H430" s="368"/>
      <c r="I430" s="368"/>
      <c r="J430" s="368"/>
      <c r="K430" s="368"/>
      <c r="L430" s="368"/>
      <c r="M430" s="368"/>
      <c r="N430" s="368"/>
      <c r="O430" s="368"/>
      <c r="P430" s="368"/>
      <c r="Q430" s="368"/>
      <c r="R430" s="368"/>
      <c r="S430" s="368"/>
      <c r="T430" s="368"/>
      <c r="U430" s="368"/>
      <c r="V430" s="368"/>
      <c r="W430" s="368"/>
      <c r="X430" s="368"/>
      <c r="Y430" s="368"/>
      <c r="Z430" s="368"/>
      <c r="AA430" s="368"/>
      <c r="AB430" s="368"/>
      <c r="AC430" s="368"/>
      <c r="AD430" s="368"/>
      <c r="AE430" s="368"/>
      <c r="AF430" s="368"/>
      <c r="AG430" s="368"/>
      <c r="AH430" s="368"/>
      <c r="AI430" s="368"/>
      <c r="AJ430" s="368"/>
      <c r="AK430" s="368"/>
      <c r="AL430" s="368"/>
      <c r="AM430" s="368"/>
      <c r="AN430" s="368"/>
    </row>
    <row r="431" spans="5:40" s="165" customFormat="1" ht="15">
      <c r="E431" s="171"/>
      <c r="F431" s="368"/>
      <c r="G431" s="368"/>
      <c r="H431" s="368"/>
      <c r="I431" s="368"/>
      <c r="J431" s="368"/>
      <c r="K431" s="368"/>
      <c r="L431" s="368"/>
      <c r="M431" s="368"/>
      <c r="N431" s="368"/>
      <c r="O431" s="368"/>
      <c r="P431" s="368"/>
      <c r="Q431" s="368"/>
      <c r="R431" s="368"/>
      <c r="S431" s="368"/>
      <c r="T431" s="368"/>
      <c r="U431" s="368"/>
      <c r="V431" s="368"/>
      <c r="W431" s="368"/>
      <c r="X431" s="368"/>
      <c r="Y431" s="368"/>
      <c r="Z431" s="368"/>
      <c r="AA431" s="368"/>
      <c r="AB431" s="368"/>
      <c r="AC431" s="368"/>
      <c r="AD431" s="368"/>
      <c r="AE431" s="368"/>
      <c r="AF431" s="368"/>
      <c r="AG431" s="368"/>
      <c r="AH431" s="368"/>
      <c r="AI431" s="368"/>
      <c r="AJ431" s="368"/>
      <c r="AK431" s="368"/>
      <c r="AL431" s="368"/>
      <c r="AM431" s="368"/>
      <c r="AN431" s="368"/>
    </row>
    <row r="432" spans="5:40" s="165" customFormat="1" ht="15">
      <c r="E432" s="171"/>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368"/>
      <c r="AJ432" s="368"/>
      <c r="AK432" s="368"/>
      <c r="AL432" s="368"/>
      <c r="AM432" s="368"/>
      <c r="AN432" s="368"/>
    </row>
    <row r="433" spans="5:40" s="165" customFormat="1" ht="15">
      <c r="E433" s="171"/>
      <c r="F433" s="368"/>
      <c r="G433" s="368"/>
      <c r="H433" s="368"/>
      <c r="I433" s="368"/>
      <c r="J433" s="368"/>
      <c r="K433" s="368"/>
      <c r="L433" s="368"/>
      <c r="M433" s="368"/>
      <c r="N433" s="368"/>
      <c r="O433" s="368"/>
      <c r="P433" s="368"/>
      <c r="Q433" s="368"/>
      <c r="R433" s="368"/>
      <c r="S433" s="368"/>
      <c r="T433" s="368"/>
      <c r="U433" s="368"/>
      <c r="V433" s="368"/>
      <c r="W433" s="368"/>
      <c r="X433" s="368"/>
      <c r="Y433" s="368"/>
      <c r="Z433" s="368"/>
      <c r="AA433" s="368"/>
      <c r="AB433" s="368"/>
      <c r="AC433" s="368"/>
      <c r="AD433" s="368"/>
      <c r="AE433" s="368"/>
      <c r="AF433" s="368"/>
      <c r="AG433" s="368"/>
      <c r="AH433" s="368"/>
      <c r="AI433" s="368"/>
      <c r="AJ433" s="368"/>
      <c r="AK433" s="368"/>
      <c r="AL433" s="368"/>
      <c r="AM433" s="368"/>
      <c r="AN433" s="368"/>
    </row>
    <row r="434" spans="5:40" s="165" customFormat="1" ht="15">
      <c r="E434" s="171"/>
      <c r="F434" s="368"/>
      <c r="G434" s="368"/>
      <c r="H434" s="368"/>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8"/>
      <c r="AJ434" s="368"/>
      <c r="AK434" s="368"/>
      <c r="AL434" s="368"/>
      <c r="AM434" s="368"/>
      <c r="AN434" s="368"/>
    </row>
    <row r="435" spans="5:40" s="165" customFormat="1" ht="15">
      <c r="E435" s="171"/>
      <c r="F435" s="368"/>
      <c r="G435" s="368"/>
      <c r="H435" s="368"/>
      <c r="I435" s="368"/>
      <c r="J435" s="368"/>
      <c r="K435" s="368"/>
      <c r="L435" s="368"/>
      <c r="M435" s="368"/>
      <c r="N435" s="368"/>
      <c r="O435" s="368"/>
      <c r="P435" s="368"/>
      <c r="Q435" s="368"/>
      <c r="R435" s="368"/>
      <c r="S435" s="368"/>
      <c r="T435" s="368"/>
      <c r="U435" s="368"/>
      <c r="V435" s="368"/>
      <c r="W435" s="368"/>
      <c r="X435" s="368"/>
      <c r="Y435" s="368"/>
      <c r="Z435" s="368"/>
      <c r="AA435" s="368"/>
      <c r="AB435" s="368"/>
      <c r="AC435" s="368"/>
      <c r="AD435" s="368"/>
      <c r="AE435" s="368"/>
      <c r="AF435" s="368"/>
      <c r="AG435" s="368"/>
      <c r="AH435" s="368"/>
      <c r="AI435" s="368"/>
      <c r="AJ435" s="368"/>
      <c r="AK435" s="368"/>
      <c r="AL435" s="368"/>
      <c r="AM435" s="368"/>
      <c r="AN435" s="368"/>
    </row>
    <row r="436" spans="5:40" s="165" customFormat="1" ht="15">
      <c r="E436" s="171"/>
      <c r="F436" s="368"/>
      <c r="G436" s="368"/>
      <c r="H436" s="368"/>
      <c r="I436" s="368"/>
      <c r="J436" s="368"/>
      <c r="K436" s="368"/>
      <c r="L436" s="368"/>
      <c r="M436" s="368"/>
      <c r="N436" s="368"/>
      <c r="O436" s="368"/>
      <c r="P436" s="368"/>
      <c r="Q436" s="368"/>
      <c r="R436" s="368"/>
      <c r="S436" s="368"/>
      <c r="T436" s="368"/>
      <c r="U436" s="368"/>
      <c r="V436" s="368"/>
      <c r="W436" s="368"/>
      <c r="X436" s="368"/>
      <c r="Y436" s="368"/>
      <c r="Z436" s="368"/>
      <c r="AA436" s="368"/>
      <c r="AB436" s="368"/>
      <c r="AC436" s="368"/>
      <c r="AD436" s="368"/>
      <c r="AE436" s="368"/>
      <c r="AF436" s="368"/>
      <c r="AG436" s="368"/>
      <c r="AH436" s="368"/>
      <c r="AI436" s="368"/>
      <c r="AJ436" s="368"/>
      <c r="AK436" s="368"/>
      <c r="AL436" s="368"/>
      <c r="AM436" s="368"/>
      <c r="AN436" s="368"/>
    </row>
    <row r="437" spans="5:40" s="165" customFormat="1" ht="15">
      <c r="E437" s="171"/>
      <c r="F437" s="368"/>
      <c r="G437" s="368"/>
      <c r="H437" s="368"/>
      <c r="I437" s="368"/>
      <c r="J437" s="368"/>
      <c r="K437" s="368"/>
      <c r="L437" s="368"/>
      <c r="M437" s="368"/>
      <c r="N437" s="368"/>
      <c r="O437" s="368"/>
      <c r="P437" s="368"/>
      <c r="Q437" s="368"/>
      <c r="R437" s="368"/>
      <c r="S437" s="368"/>
      <c r="T437" s="368"/>
      <c r="U437" s="368"/>
      <c r="V437" s="368"/>
      <c r="W437" s="368"/>
      <c r="X437" s="368"/>
      <c r="Y437" s="368"/>
      <c r="Z437" s="368"/>
      <c r="AA437" s="368"/>
      <c r="AB437" s="368"/>
      <c r="AC437" s="368"/>
      <c r="AD437" s="368"/>
      <c r="AE437" s="368"/>
      <c r="AF437" s="368"/>
      <c r="AG437" s="368"/>
      <c r="AH437" s="368"/>
      <c r="AI437" s="368"/>
      <c r="AJ437" s="368"/>
      <c r="AK437" s="368"/>
      <c r="AL437" s="368"/>
      <c r="AM437" s="368"/>
      <c r="AN437" s="368"/>
    </row>
    <row r="438" spans="5:40" s="165" customFormat="1" ht="15">
      <c r="E438" s="171"/>
      <c r="F438" s="368"/>
      <c r="G438" s="368"/>
      <c r="H438" s="368"/>
      <c r="I438" s="368"/>
      <c r="J438" s="368"/>
      <c r="K438" s="368"/>
      <c r="L438" s="368"/>
      <c r="M438" s="368"/>
      <c r="N438" s="368"/>
      <c r="O438" s="368"/>
      <c r="P438" s="368"/>
      <c r="Q438" s="368"/>
      <c r="R438" s="368"/>
      <c r="S438" s="368"/>
      <c r="T438" s="368"/>
      <c r="U438" s="368"/>
      <c r="V438" s="368"/>
      <c r="W438" s="368"/>
      <c r="X438" s="368"/>
      <c r="Y438" s="368"/>
      <c r="Z438" s="368"/>
      <c r="AA438" s="368"/>
      <c r="AB438" s="368"/>
      <c r="AC438" s="368"/>
      <c r="AD438" s="368"/>
      <c r="AE438" s="368"/>
      <c r="AF438" s="368"/>
      <c r="AG438" s="368"/>
      <c r="AH438" s="368"/>
      <c r="AI438" s="368"/>
      <c r="AJ438" s="368"/>
      <c r="AK438" s="368"/>
      <c r="AL438" s="368"/>
      <c r="AM438" s="368"/>
      <c r="AN438" s="368"/>
    </row>
    <row r="439" spans="5:40" s="165" customFormat="1" ht="15">
      <c r="E439" s="171"/>
      <c r="F439" s="368"/>
      <c r="G439" s="368"/>
      <c r="H439" s="368"/>
      <c r="I439" s="368"/>
      <c r="J439" s="368"/>
      <c r="K439" s="368"/>
      <c r="L439" s="368"/>
      <c r="M439" s="368"/>
      <c r="N439" s="368"/>
      <c r="O439" s="368"/>
      <c r="P439" s="368"/>
      <c r="Q439" s="368"/>
      <c r="R439" s="368"/>
      <c r="S439" s="368"/>
      <c r="T439" s="368"/>
      <c r="U439" s="368"/>
      <c r="V439" s="368"/>
      <c r="W439" s="368"/>
      <c r="X439" s="368"/>
      <c r="Y439" s="368"/>
      <c r="Z439" s="368"/>
      <c r="AA439" s="368"/>
      <c r="AB439" s="368"/>
      <c r="AC439" s="368"/>
      <c r="AD439" s="368"/>
      <c r="AE439" s="368"/>
      <c r="AF439" s="368"/>
      <c r="AG439" s="368"/>
      <c r="AH439" s="368"/>
      <c r="AI439" s="368"/>
      <c r="AJ439" s="368"/>
      <c r="AK439" s="368"/>
      <c r="AL439" s="368"/>
      <c r="AM439" s="368"/>
      <c r="AN439" s="368"/>
    </row>
    <row r="440" spans="5:40" s="165" customFormat="1" ht="15">
      <c r="E440" s="171"/>
      <c r="F440" s="368"/>
      <c r="G440" s="368"/>
      <c r="H440" s="368"/>
      <c r="I440" s="368"/>
      <c r="J440" s="368"/>
      <c r="K440" s="368"/>
      <c r="L440" s="368"/>
      <c r="M440" s="368"/>
      <c r="N440" s="368"/>
      <c r="O440" s="368"/>
      <c r="P440" s="368"/>
      <c r="Q440" s="368"/>
      <c r="R440" s="368"/>
      <c r="S440" s="368"/>
      <c r="T440" s="368"/>
      <c r="U440" s="368"/>
      <c r="V440" s="368"/>
      <c r="W440" s="368"/>
      <c r="X440" s="368"/>
      <c r="Y440" s="368"/>
      <c r="Z440" s="368"/>
      <c r="AA440" s="368"/>
      <c r="AB440" s="368"/>
      <c r="AC440" s="368"/>
      <c r="AD440" s="368"/>
      <c r="AE440" s="368"/>
      <c r="AF440" s="368"/>
      <c r="AG440" s="368"/>
      <c r="AH440" s="368"/>
      <c r="AI440" s="368"/>
      <c r="AJ440" s="368"/>
      <c r="AK440" s="368"/>
      <c r="AL440" s="368"/>
      <c r="AM440" s="368"/>
      <c r="AN440" s="368"/>
    </row>
    <row r="441" spans="5:40" s="165" customFormat="1" ht="15">
      <c r="E441" s="171"/>
      <c r="F441" s="368"/>
      <c r="G441" s="368"/>
      <c r="H441" s="368"/>
      <c r="I441" s="368"/>
      <c r="J441" s="368"/>
      <c r="K441" s="368"/>
      <c r="L441" s="368"/>
      <c r="M441" s="368"/>
      <c r="N441" s="368"/>
      <c r="O441" s="368"/>
      <c r="P441" s="368"/>
      <c r="Q441" s="368"/>
      <c r="R441" s="368"/>
      <c r="S441" s="368"/>
      <c r="T441" s="368"/>
      <c r="U441" s="368"/>
      <c r="V441" s="368"/>
      <c r="W441" s="368"/>
      <c r="X441" s="368"/>
      <c r="Y441" s="368"/>
      <c r="Z441" s="368"/>
      <c r="AA441" s="368"/>
      <c r="AB441" s="368"/>
      <c r="AC441" s="368"/>
      <c r="AD441" s="368"/>
      <c r="AE441" s="368"/>
      <c r="AF441" s="368"/>
      <c r="AG441" s="368"/>
      <c r="AH441" s="368"/>
      <c r="AI441" s="368"/>
      <c r="AJ441" s="368"/>
      <c r="AK441" s="368"/>
      <c r="AL441" s="368"/>
      <c r="AM441" s="368"/>
      <c r="AN441" s="368"/>
    </row>
    <row r="442" spans="5:40" s="165" customFormat="1" ht="15">
      <c r="E442" s="171"/>
      <c r="F442" s="368"/>
      <c r="G442" s="368"/>
      <c r="H442" s="368"/>
      <c r="I442" s="368"/>
      <c r="J442" s="368"/>
      <c r="K442" s="368"/>
      <c r="L442" s="368"/>
      <c r="M442" s="368"/>
      <c r="N442" s="368"/>
      <c r="O442" s="368"/>
      <c r="P442" s="368"/>
      <c r="Q442" s="368"/>
      <c r="R442" s="368"/>
      <c r="S442" s="368"/>
      <c r="T442" s="368"/>
      <c r="U442" s="368"/>
      <c r="V442" s="368"/>
      <c r="W442" s="368"/>
      <c r="X442" s="368"/>
      <c r="Y442" s="368"/>
      <c r="Z442" s="368"/>
      <c r="AA442" s="368"/>
      <c r="AB442" s="368"/>
      <c r="AC442" s="368"/>
      <c r="AD442" s="368"/>
      <c r="AE442" s="368"/>
      <c r="AF442" s="368"/>
      <c r="AG442" s="368"/>
      <c r="AH442" s="368"/>
      <c r="AI442" s="368"/>
      <c r="AJ442" s="368"/>
      <c r="AK442" s="368"/>
      <c r="AL442" s="368"/>
      <c r="AM442" s="368"/>
      <c r="AN442" s="368"/>
    </row>
    <row r="443" spans="5:40" s="165" customFormat="1" ht="15">
      <c r="E443" s="171"/>
      <c r="F443" s="368"/>
      <c r="G443" s="368"/>
      <c r="H443" s="368"/>
      <c r="I443" s="368"/>
      <c r="J443" s="368"/>
      <c r="K443" s="368"/>
      <c r="L443" s="368"/>
      <c r="M443" s="368"/>
      <c r="N443" s="368"/>
      <c r="O443" s="368"/>
      <c r="P443" s="368"/>
      <c r="Q443" s="368"/>
      <c r="R443" s="368"/>
      <c r="S443" s="368"/>
      <c r="T443" s="368"/>
      <c r="U443" s="368"/>
      <c r="V443" s="368"/>
      <c r="W443" s="368"/>
      <c r="X443" s="368"/>
      <c r="Y443" s="368"/>
      <c r="Z443" s="368"/>
      <c r="AA443" s="368"/>
      <c r="AB443" s="368"/>
      <c r="AC443" s="368"/>
      <c r="AD443" s="368"/>
      <c r="AE443" s="368"/>
      <c r="AF443" s="368"/>
      <c r="AG443" s="368"/>
      <c r="AH443" s="368"/>
      <c r="AI443" s="368"/>
      <c r="AJ443" s="368"/>
      <c r="AK443" s="368"/>
      <c r="AL443" s="368"/>
      <c r="AM443" s="368"/>
      <c r="AN443" s="368"/>
    </row>
    <row r="444" spans="5:40" s="165" customFormat="1" ht="15">
      <c r="E444" s="171"/>
      <c r="F444" s="368"/>
      <c r="G444" s="368"/>
      <c r="H444" s="368"/>
      <c r="I444" s="368"/>
      <c r="J444" s="368"/>
      <c r="K444" s="368"/>
      <c r="L444" s="368"/>
      <c r="M444" s="368"/>
      <c r="N444" s="368"/>
      <c r="O444" s="368"/>
      <c r="P444" s="368"/>
      <c r="Q444" s="368"/>
      <c r="R444" s="368"/>
      <c r="S444" s="368"/>
      <c r="T444" s="368"/>
      <c r="U444" s="368"/>
      <c r="V444" s="368"/>
      <c r="W444" s="368"/>
      <c r="X444" s="368"/>
      <c r="Y444" s="368"/>
      <c r="Z444" s="368"/>
      <c r="AA444" s="368"/>
      <c r="AB444" s="368"/>
      <c r="AC444" s="368"/>
      <c r="AD444" s="368"/>
      <c r="AE444" s="368"/>
      <c r="AF444" s="368"/>
      <c r="AG444" s="368"/>
      <c r="AH444" s="368"/>
      <c r="AI444" s="368"/>
      <c r="AJ444" s="368"/>
      <c r="AK444" s="368"/>
      <c r="AL444" s="368"/>
      <c r="AM444" s="368"/>
      <c r="AN444" s="368"/>
    </row>
    <row r="445" spans="5:40" s="165" customFormat="1" ht="15">
      <c r="E445" s="171"/>
      <c r="F445" s="368"/>
      <c r="G445" s="368"/>
      <c r="H445" s="368"/>
      <c r="I445" s="368"/>
      <c r="J445" s="368"/>
      <c r="K445" s="368"/>
      <c r="L445" s="368"/>
      <c r="M445" s="368"/>
      <c r="N445" s="368"/>
      <c r="O445" s="368"/>
      <c r="P445" s="368"/>
      <c r="Q445" s="368"/>
      <c r="R445" s="368"/>
      <c r="S445" s="368"/>
      <c r="T445" s="368"/>
      <c r="U445" s="368"/>
      <c r="V445" s="368"/>
      <c r="W445" s="368"/>
      <c r="X445" s="368"/>
      <c r="Y445" s="368"/>
      <c r="Z445" s="368"/>
      <c r="AA445" s="368"/>
      <c r="AB445" s="368"/>
      <c r="AC445" s="368"/>
      <c r="AD445" s="368"/>
      <c r="AE445" s="368"/>
      <c r="AF445" s="368"/>
      <c r="AG445" s="368"/>
      <c r="AH445" s="368"/>
      <c r="AI445" s="368"/>
      <c r="AJ445" s="368"/>
      <c r="AK445" s="368"/>
      <c r="AL445" s="368"/>
      <c r="AM445" s="368"/>
      <c r="AN445" s="368"/>
    </row>
    <row r="446" spans="5:40" s="165" customFormat="1" ht="15">
      <c r="E446" s="171"/>
      <c r="F446" s="368"/>
      <c r="G446" s="368"/>
      <c r="H446" s="368"/>
      <c r="I446" s="368"/>
      <c r="J446" s="368"/>
      <c r="K446" s="368"/>
      <c r="L446" s="368"/>
      <c r="M446" s="368"/>
      <c r="N446" s="368"/>
      <c r="O446" s="368"/>
      <c r="P446" s="368"/>
      <c r="Q446" s="368"/>
      <c r="R446" s="368"/>
      <c r="S446" s="368"/>
      <c r="T446" s="368"/>
      <c r="U446" s="368"/>
      <c r="V446" s="368"/>
      <c r="W446" s="368"/>
      <c r="X446" s="368"/>
      <c r="Y446" s="368"/>
      <c r="Z446" s="368"/>
      <c r="AA446" s="368"/>
      <c r="AB446" s="368"/>
      <c r="AC446" s="368"/>
      <c r="AD446" s="368"/>
      <c r="AE446" s="368"/>
      <c r="AF446" s="368"/>
      <c r="AG446" s="368"/>
      <c r="AH446" s="368"/>
      <c r="AI446" s="368"/>
      <c r="AJ446" s="368"/>
      <c r="AK446" s="368"/>
      <c r="AL446" s="368"/>
      <c r="AM446" s="368"/>
      <c r="AN446" s="368"/>
    </row>
    <row r="447" spans="5:40" s="165" customFormat="1" ht="15">
      <c r="E447" s="171"/>
      <c r="F447" s="368"/>
      <c r="G447" s="368"/>
      <c r="H447" s="368"/>
      <c r="I447" s="368"/>
      <c r="J447" s="368"/>
      <c r="K447" s="368"/>
      <c r="L447" s="368"/>
      <c r="M447" s="368"/>
      <c r="N447" s="368"/>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68"/>
      <c r="AJ447" s="368"/>
      <c r="AK447" s="368"/>
      <c r="AL447" s="368"/>
      <c r="AM447" s="368"/>
      <c r="AN447" s="368"/>
    </row>
    <row r="448" spans="5:40" s="165" customFormat="1" ht="15">
      <c r="E448" s="171"/>
      <c r="F448" s="368"/>
      <c r="G448" s="368"/>
      <c r="H448" s="368"/>
      <c r="I448" s="368"/>
      <c r="J448" s="368"/>
      <c r="K448" s="368"/>
      <c r="L448" s="368"/>
      <c r="M448" s="368"/>
      <c r="N448" s="368"/>
      <c r="O448" s="368"/>
      <c r="P448" s="368"/>
      <c r="Q448" s="368"/>
      <c r="R448" s="368"/>
      <c r="S448" s="368"/>
      <c r="T448" s="368"/>
      <c r="U448" s="368"/>
      <c r="V448" s="368"/>
      <c r="W448" s="368"/>
      <c r="X448" s="368"/>
      <c r="Y448" s="368"/>
      <c r="Z448" s="368"/>
      <c r="AA448" s="368"/>
      <c r="AB448" s="368"/>
      <c r="AC448" s="368"/>
      <c r="AD448" s="368"/>
      <c r="AE448" s="368"/>
      <c r="AF448" s="368"/>
      <c r="AG448" s="368"/>
      <c r="AH448" s="368"/>
      <c r="AI448" s="368"/>
      <c r="AJ448" s="368"/>
      <c r="AK448" s="368"/>
      <c r="AL448" s="368"/>
      <c r="AM448" s="368"/>
      <c r="AN448" s="368"/>
    </row>
    <row r="449" spans="3:40" s="165" customFormat="1" ht="15">
      <c r="C449" s="368"/>
      <c r="D449" s="368"/>
      <c r="E449" s="171"/>
      <c r="F449" s="368"/>
      <c r="G449" s="368"/>
      <c r="H449" s="368"/>
      <c r="I449" s="368"/>
      <c r="J449" s="368"/>
      <c r="K449" s="368"/>
      <c r="L449" s="368"/>
      <c r="M449" s="368"/>
      <c r="N449" s="368"/>
      <c r="O449" s="368"/>
      <c r="P449" s="368"/>
      <c r="Q449" s="368"/>
      <c r="R449" s="368"/>
      <c r="S449" s="368"/>
      <c r="T449" s="368"/>
      <c r="U449" s="368"/>
      <c r="V449" s="368"/>
      <c r="W449" s="368"/>
      <c r="X449" s="368"/>
      <c r="Y449" s="368"/>
      <c r="Z449" s="368"/>
      <c r="AA449" s="368"/>
      <c r="AB449" s="368"/>
      <c r="AC449" s="368"/>
      <c r="AD449" s="368"/>
      <c r="AE449" s="368"/>
      <c r="AF449" s="368"/>
      <c r="AG449" s="368"/>
      <c r="AH449" s="368"/>
      <c r="AI449" s="368"/>
      <c r="AJ449" s="368"/>
      <c r="AK449" s="368"/>
      <c r="AL449" s="368"/>
      <c r="AM449" s="368"/>
      <c r="AN449" s="368"/>
    </row>
    <row r="450" spans="3:40" s="165" customFormat="1" ht="15">
      <c r="C450" s="368"/>
      <c r="D450" s="368"/>
      <c r="E450" s="171"/>
      <c r="F450" s="368"/>
      <c r="G450" s="368"/>
      <c r="H450" s="368"/>
      <c r="I450" s="368"/>
      <c r="J450" s="368"/>
      <c r="K450" s="368"/>
      <c r="L450" s="368"/>
      <c r="M450" s="368"/>
      <c r="N450" s="368"/>
      <c r="O450" s="368"/>
      <c r="P450" s="368"/>
      <c r="Q450" s="368"/>
      <c r="R450" s="368"/>
      <c r="S450" s="368"/>
      <c r="T450" s="368"/>
      <c r="U450" s="368"/>
      <c r="V450" s="368"/>
      <c r="W450" s="368"/>
      <c r="X450" s="368"/>
      <c r="Y450" s="368"/>
      <c r="Z450" s="368"/>
      <c r="AA450" s="368"/>
      <c r="AB450" s="368"/>
      <c r="AC450" s="368"/>
      <c r="AD450" s="368"/>
      <c r="AE450" s="368"/>
      <c r="AF450" s="368"/>
      <c r="AG450" s="368"/>
      <c r="AH450" s="368"/>
      <c r="AI450" s="368"/>
      <c r="AJ450" s="368"/>
      <c r="AK450" s="368"/>
      <c r="AL450" s="368"/>
      <c r="AM450" s="368"/>
      <c r="AN450" s="368"/>
    </row>
    <row r="451" spans="3:40" s="165" customFormat="1" ht="15">
      <c r="C451" s="368"/>
      <c r="D451" s="368"/>
      <c r="E451" s="171"/>
      <c r="F451" s="368"/>
      <c r="G451" s="368"/>
      <c r="H451" s="368"/>
      <c r="I451" s="368"/>
      <c r="J451" s="368"/>
      <c r="K451" s="368"/>
      <c r="L451" s="368"/>
      <c r="M451" s="368"/>
      <c r="N451" s="368"/>
      <c r="O451" s="368"/>
      <c r="P451" s="368"/>
      <c r="Q451" s="368"/>
      <c r="R451" s="368"/>
      <c r="S451" s="368"/>
      <c r="T451" s="368"/>
      <c r="U451" s="368"/>
      <c r="V451" s="368"/>
      <c r="W451" s="368"/>
      <c r="X451" s="368"/>
      <c r="Y451" s="368"/>
      <c r="Z451" s="368"/>
      <c r="AA451" s="368"/>
      <c r="AB451" s="368"/>
      <c r="AC451" s="368"/>
      <c r="AD451" s="368"/>
      <c r="AE451" s="368"/>
      <c r="AF451" s="368"/>
      <c r="AG451" s="368"/>
      <c r="AH451" s="368"/>
      <c r="AI451" s="368"/>
      <c r="AJ451" s="368"/>
      <c r="AK451" s="368"/>
      <c r="AL451" s="368"/>
      <c r="AM451" s="368"/>
      <c r="AN451" s="368"/>
    </row>
    <row r="452" spans="3:40" ht="15">
      <c r="C452" s="350"/>
      <c r="D452" s="350"/>
      <c r="E452" s="359"/>
      <c r="F452" s="350"/>
      <c r="G452" s="350"/>
      <c r="H452" s="348"/>
      <c r="I452" s="348"/>
      <c r="J452" s="348"/>
      <c r="K452" s="348"/>
      <c r="L452" s="348"/>
      <c r="M452" s="348"/>
      <c r="N452" s="348"/>
      <c r="O452" s="348"/>
      <c r="P452" s="348"/>
      <c r="Q452" s="348"/>
      <c r="R452" s="348"/>
      <c r="S452" s="348"/>
      <c r="T452" s="348"/>
      <c r="U452" s="348"/>
      <c r="V452" s="348"/>
      <c r="W452" s="348"/>
      <c r="X452" s="348"/>
      <c r="Y452" s="348"/>
      <c r="Z452" s="348"/>
      <c r="AA452" s="348"/>
      <c r="AB452" s="348"/>
      <c r="AC452" s="348"/>
      <c r="AD452" s="348"/>
      <c r="AE452" s="348"/>
      <c r="AF452" s="348"/>
      <c r="AG452" s="348"/>
      <c r="AH452" s="348"/>
      <c r="AI452" s="348"/>
      <c r="AJ452" s="348"/>
      <c r="AK452" s="348"/>
      <c r="AL452" s="348"/>
      <c r="AM452" s="348"/>
      <c r="AN452" s="348"/>
    </row>
    <row r="453" spans="3:40" ht="15">
      <c r="C453" s="350"/>
      <c r="D453" s="350"/>
      <c r="E453" s="359"/>
      <c r="F453" s="350"/>
      <c r="G453" s="350"/>
      <c r="H453" s="348"/>
      <c r="I453" s="348"/>
      <c r="J453" s="348"/>
      <c r="K453" s="348"/>
      <c r="L453" s="348"/>
      <c r="M453" s="348"/>
      <c r="N453" s="348"/>
      <c r="O453" s="348"/>
      <c r="P453" s="348"/>
      <c r="Q453" s="348"/>
      <c r="R453" s="348"/>
      <c r="S453" s="348"/>
      <c r="T453" s="348"/>
      <c r="U453" s="348"/>
      <c r="V453" s="348"/>
      <c r="W453" s="348"/>
      <c r="X453" s="348"/>
      <c r="Y453" s="348"/>
      <c r="Z453" s="348"/>
      <c r="AA453" s="348"/>
      <c r="AB453" s="348"/>
      <c r="AC453" s="348"/>
      <c r="AD453" s="348"/>
      <c r="AE453" s="348"/>
      <c r="AF453" s="348"/>
      <c r="AG453" s="348"/>
      <c r="AH453" s="348"/>
      <c r="AI453" s="348"/>
      <c r="AJ453" s="348"/>
      <c r="AK453" s="348"/>
      <c r="AL453" s="348"/>
      <c r="AM453" s="348"/>
      <c r="AN453" s="348"/>
    </row>
    <row r="454" spans="3:40" ht="15">
      <c r="C454" s="350"/>
      <c r="D454" s="350"/>
      <c r="E454" s="359"/>
      <c r="F454" s="350"/>
      <c r="G454" s="350"/>
      <c r="H454" s="348"/>
      <c r="I454" s="348"/>
      <c r="J454" s="348"/>
      <c r="K454" s="348"/>
      <c r="L454" s="348"/>
      <c r="M454" s="348"/>
      <c r="N454" s="348"/>
      <c r="O454" s="348"/>
      <c r="P454" s="348"/>
      <c r="Q454" s="348"/>
      <c r="R454" s="348"/>
      <c r="S454" s="348"/>
      <c r="T454" s="348"/>
      <c r="U454" s="348"/>
      <c r="V454" s="348"/>
      <c r="W454" s="348"/>
      <c r="X454" s="348"/>
      <c r="Y454" s="348"/>
      <c r="Z454" s="348"/>
      <c r="AA454" s="348"/>
      <c r="AB454" s="348"/>
      <c r="AC454" s="348"/>
      <c r="AD454" s="348"/>
      <c r="AE454" s="348"/>
      <c r="AF454" s="348"/>
      <c r="AG454" s="348"/>
      <c r="AH454" s="348"/>
      <c r="AI454" s="348"/>
      <c r="AJ454" s="348"/>
      <c r="AK454" s="348"/>
      <c r="AL454" s="348"/>
      <c r="AM454" s="348"/>
      <c r="AN454" s="348"/>
    </row>
    <row r="455" spans="3:40" ht="15">
      <c r="C455" s="350"/>
      <c r="D455" s="350"/>
      <c r="E455" s="359"/>
      <c r="F455" s="350"/>
      <c r="G455" s="350"/>
      <c r="H455" s="348"/>
      <c r="I455" s="348"/>
      <c r="J455" s="348"/>
      <c r="K455" s="348"/>
      <c r="L455" s="348"/>
      <c r="M455" s="348"/>
      <c r="N455" s="348"/>
      <c r="O455" s="348"/>
      <c r="P455" s="348"/>
      <c r="Q455" s="348"/>
      <c r="R455" s="348"/>
      <c r="S455" s="348"/>
      <c r="T455" s="348"/>
      <c r="U455" s="348"/>
      <c r="V455" s="348"/>
      <c r="W455" s="348"/>
      <c r="X455" s="348"/>
      <c r="Y455" s="348"/>
      <c r="Z455" s="348"/>
      <c r="AA455" s="348"/>
      <c r="AB455" s="348"/>
      <c r="AC455" s="348"/>
      <c r="AD455" s="348"/>
      <c r="AE455" s="348"/>
      <c r="AF455" s="348"/>
      <c r="AG455" s="348"/>
      <c r="AH455" s="348"/>
      <c r="AI455" s="348"/>
      <c r="AJ455" s="348"/>
      <c r="AK455" s="348"/>
      <c r="AL455" s="348"/>
      <c r="AM455" s="348"/>
      <c r="AN455" s="348"/>
    </row>
    <row r="456" spans="3:40" ht="15">
      <c r="C456" s="350"/>
      <c r="D456" s="350"/>
      <c r="E456" s="359"/>
      <c r="F456" s="350"/>
      <c r="G456" s="350"/>
      <c r="H456" s="348"/>
      <c r="I456" s="348"/>
      <c r="J456" s="348"/>
      <c r="K456" s="348"/>
      <c r="L456" s="348"/>
      <c r="M456" s="348"/>
      <c r="N456" s="348"/>
      <c r="O456" s="348"/>
      <c r="P456" s="348"/>
      <c r="Q456" s="348"/>
      <c r="R456" s="348"/>
      <c r="S456" s="348"/>
      <c r="T456" s="348"/>
      <c r="U456" s="348"/>
      <c r="V456" s="348"/>
      <c r="W456" s="348"/>
      <c r="X456" s="348"/>
      <c r="Y456" s="348"/>
      <c r="Z456" s="348"/>
      <c r="AA456" s="348"/>
      <c r="AB456" s="348"/>
      <c r="AC456" s="348"/>
      <c r="AD456" s="348"/>
      <c r="AE456" s="348"/>
      <c r="AF456" s="348"/>
      <c r="AG456" s="348"/>
      <c r="AH456" s="348"/>
      <c r="AI456" s="348"/>
      <c r="AJ456" s="348"/>
      <c r="AK456" s="348"/>
      <c r="AL456" s="348"/>
      <c r="AM456" s="348"/>
      <c r="AN456" s="348"/>
    </row>
    <row r="457" spans="3:40" ht="15">
      <c r="C457" s="350"/>
      <c r="D457" s="350"/>
      <c r="E457" s="359"/>
      <c r="F457" s="350"/>
      <c r="G457" s="350"/>
      <c r="H457" s="348"/>
      <c r="I457" s="348"/>
      <c r="J457" s="348"/>
      <c r="K457" s="348"/>
      <c r="L457" s="348"/>
      <c r="M457" s="348"/>
      <c r="N457" s="348"/>
      <c r="O457" s="348"/>
      <c r="P457" s="348"/>
      <c r="Q457" s="348"/>
      <c r="R457" s="348"/>
      <c r="S457" s="348"/>
      <c r="T457" s="348"/>
      <c r="U457" s="348"/>
      <c r="V457" s="348"/>
      <c r="W457" s="348"/>
      <c r="X457" s="348"/>
      <c r="Y457" s="348"/>
      <c r="Z457" s="348"/>
      <c r="AA457" s="348"/>
      <c r="AB457" s="348"/>
      <c r="AC457" s="348"/>
      <c r="AD457" s="348"/>
      <c r="AE457" s="348"/>
      <c r="AF457" s="348"/>
      <c r="AG457" s="348"/>
      <c r="AH457" s="348"/>
      <c r="AI457" s="348"/>
      <c r="AJ457" s="348"/>
      <c r="AK457" s="348"/>
      <c r="AL457" s="348"/>
      <c r="AM457" s="348"/>
      <c r="AN457" s="348"/>
    </row>
    <row r="458" spans="3:40" ht="15">
      <c r="C458" s="350"/>
      <c r="D458" s="350"/>
      <c r="E458" s="359"/>
      <c r="F458" s="350"/>
      <c r="G458" s="350"/>
      <c r="H458" s="348"/>
      <c r="I458" s="348"/>
      <c r="J458" s="348"/>
      <c r="K458" s="348"/>
      <c r="L458" s="348"/>
      <c r="M458" s="348"/>
      <c r="N458" s="348"/>
      <c r="O458" s="348"/>
      <c r="P458" s="348"/>
      <c r="Q458" s="348"/>
      <c r="R458" s="348"/>
      <c r="S458" s="348"/>
      <c r="T458" s="348"/>
      <c r="U458" s="348"/>
      <c r="V458" s="348"/>
      <c r="W458" s="348"/>
      <c r="X458" s="348"/>
      <c r="Y458" s="348"/>
      <c r="Z458" s="348"/>
      <c r="AA458" s="348"/>
      <c r="AB458" s="348"/>
      <c r="AC458" s="348"/>
      <c r="AD458" s="348"/>
      <c r="AE458" s="348"/>
      <c r="AF458" s="348"/>
      <c r="AG458" s="348"/>
      <c r="AH458" s="348"/>
      <c r="AI458" s="348"/>
      <c r="AJ458" s="348"/>
      <c r="AK458" s="348"/>
      <c r="AL458" s="348"/>
      <c r="AM458" s="348"/>
      <c r="AN458" s="348"/>
    </row>
    <row r="459" spans="3:40" ht="15">
      <c r="C459" s="350"/>
      <c r="D459" s="350"/>
      <c r="E459" s="359"/>
      <c r="F459" s="350"/>
      <c r="G459" s="350"/>
      <c r="H459" s="348"/>
      <c r="I459" s="348"/>
      <c r="J459" s="348"/>
      <c r="K459" s="348"/>
      <c r="L459" s="348"/>
      <c r="M459" s="348"/>
      <c r="N459" s="348"/>
      <c r="O459" s="348"/>
      <c r="P459" s="348"/>
      <c r="Q459" s="348"/>
      <c r="R459" s="348"/>
      <c r="S459" s="348"/>
      <c r="T459" s="348"/>
      <c r="U459" s="348"/>
      <c r="V459" s="348"/>
      <c r="W459" s="348"/>
      <c r="X459" s="348"/>
      <c r="Y459" s="348"/>
      <c r="Z459" s="348"/>
      <c r="AA459" s="348"/>
      <c r="AB459" s="348"/>
      <c r="AC459" s="348"/>
      <c r="AD459" s="348"/>
      <c r="AE459" s="348"/>
      <c r="AF459" s="348"/>
      <c r="AG459" s="348"/>
      <c r="AH459" s="348"/>
      <c r="AI459" s="348"/>
      <c r="AJ459" s="348"/>
      <c r="AK459" s="348"/>
      <c r="AL459" s="348"/>
      <c r="AM459" s="348"/>
      <c r="AN459" s="348"/>
    </row>
    <row r="460" spans="3:40" ht="15">
      <c r="C460" s="350"/>
      <c r="D460" s="350"/>
      <c r="E460" s="359"/>
      <c r="F460" s="350"/>
      <c r="G460" s="350"/>
      <c r="H460" s="348"/>
      <c r="I460" s="348"/>
      <c r="J460" s="348"/>
      <c r="K460" s="348"/>
      <c r="L460" s="348"/>
      <c r="M460" s="348"/>
      <c r="N460" s="348"/>
      <c r="O460" s="348"/>
      <c r="P460" s="348"/>
      <c r="Q460" s="348"/>
      <c r="R460" s="348"/>
      <c r="S460" s="348"/>
      <c r="T460" s="348"/>
      <c r="U460" s="348"/>
      <c r="V460" s="348"/>
      <c r="W460" s="348"/>
      <c r="X460" s="348"/>
      <c r="Y460" s="348"/>
      <c r="Z460" s="348"/>
      <c r="AA460" s="348"/>
      <c r="AB460" s="348"/>
      <c r="AC460" s="348"/>
      <c r="AD460" s="348"/>
      <c r="AE460" s="348"/>
      <c r="AF460" s="348"/>
      <c r="AG460" s="348"/>
      <c r="AH460" s="348"/>
      <c r="AI460" s="348"/>
      <c r="AJ460" s="348"/>
      <c r="AK460" s="348"/>
      <c r="AL460" s="348"/>
      <c r="AM460" s="348"/>
      <c r="AN460" s="348"/>
    </row>
    <row r="461" spans="3:40" ht="15">
      <c r="C461" s="350"/>
      <c r="D461" s="350"/>
      <c r="E461" s="359"/>
      <c r="F461" s="350"/>
      <c r="G461" s="350"/>
      <c r="H461" s="348"/>
      <c r="I461" s="348"/>
      <c r="J461" s="348"/>
      <c r="K461" s="348"/>
      <c r="L461" s="348"/>
      <c r="M461" s="348"/>
      <c r="N461" s="348"/>
      <c r="O461" s="348"/>
      <c r="P461" s="348"/>
      <c r="Q461" s="348"/>
      <c r="R461" s="348"/>
      <c r="S461" s="348"/>
      <c r="T461" s="348"/>
      <c r="U461" s="348"/>
      <c r="V461" s="348"/>
      <c r="W461" s="348"/>
      <c r="X461" s="348"/>
      <c r="Y461" s="348"/>
      <c r="Z461" s="348"/>
      <c r="AA461" s="348"/>
      <c r="AB461" s="348"/>
      <c r="AC461" s="348"/>
      <c r="AD461" s="348"/>
      <c r="AE461" s="348"/>
      <c r="AF461" s="348"/>
      <c r="AG461" s="348"/>
      <c r="AH461" s="348"/>
      <c r="AI461" s="348"/>
      <c r="AJ461" s="348"/>
      <c r="AK461" s="348"/>
      <c r="AL461" s="348"/>
      <c r="AM461" s="348"/>
      <c r="AN461" s="348"/>
    </row>
    <row r="462" spans="3:40" ht="15">
      <c r="C462" s="350"/>
      <c r="D462" s="350"/>
      <c r="E462" s="359"/>
      <c r="F462" s="350"/>
      <c r="G462" s="350"/>
      <c r="H462" s="348"/>
      <c r="I462" s="348"/>
      <c r="J462" s="348"/>
      <c r="K462" s="348"/>
      <c r="L462" s="348"/>
      <c r="M462" s="348"/>
      <c r="N462" s="348"/>
      <c r="O462" s="348"/>
      <c r="P462" s="348"/>
      <c r="Q462" s="348"/>
      <c r="R462" s="348"/>
      <c r="S462" s="348"/>
      <c r="T462" s="348"/>
      <c r="U462" s="348"/>
      <c r="V462" s="348"/>
      <c r="W462" s="348"/>
      <c r="X462" s="348"/>
      <c r="Y462" s="348"/>
      <c r="Z462" s="348"/>
      <c r="AA462" s="348"/>
      <c r="AB462" s="348"/>
      <c r="AC462" s="348"/>
      <c r="AD462" s="348"/>
      <c r="AE462" s="348"/>
      <c r="AF462" s="348"/>
      <c r="AG462" s="348"/>
      <c r="AH462" s="348"/>
      <c r="AI462" s="348"/>
      <c r="AJ462" s="348"/>
      <c r="AK462" s="348"/>
      <c r="AL462" s="348"/>
      <c r="AM462" s="348"/>
      <c r="AN462" s="348"/>
    </row>
    <row r="463" spans="3:40" ht="15">
      <c r="C463" s="350"/>
      <c r="D463" s="350"/>
      <c r="E463" s="359"/>
      <c r="F463" s="350"/>
      <c r="G463" s="350"/>
      <c r="H463" s="348"/>
      <c r="I463" s="348"/>
      <c r="J463" s="348"/>
      <c r="K463" s="348"/>
      <c r="L463" s="348"/>
      <c r="M463" s="348"/>
      <c r="N463" s="348"/>
      <c r="O463" s="348"/>
      <c r="P463" s="348"/>
      <c r="Q463" s="348"/>
      <c r="R463" s="348"/>
      <c r="S463" s="348"/>
      <c r="T463" s="348"/>
      <c r="U463" s="348"/>
      <c r="V463" s="348"/>
      <c r="W463" s="348"/>
      <c r="X463" s="348"/>
      <c r="Y463" s="348"/>
      <c r="Z463" s="348"/>
      <c r="AA463" s="348"/>
      <c r="AB463" s="348"/>
      <c r="AC463" s="348"/>
      <c r="AD463" s="348"/>
      <c r="AE463" s="348"/>
      <c r="AF463" s="348"/>
      <c r="AG463" s="348"/>
      <c r="AH463" s="348"/>
      <c r="AI463" s="348"/>
      <c r="AJ463" s="348"/>
      <c r="AK463" s="348"/>
      <c r="AL463" s="348"/>
      <c r="AM463" s="348"/>
      <c r="AN463" s="348"/>
    </row>
    <row r="464" spans="3:40" ht="15">
      <c r="C464" s="350"/>
      <c r="D464" s="350"/>
      <c r="E464" s="359"/>
      <c r="F464" s="350"/>
      <c r="G464" s="350"/>
      <c r="H464" s="348"/>
      <c r="I464" s="348"/>
      <c r="J464" s="348"/>
      <c r="K464" s="348"/>
      <c r="L464" s="348"/>
      <c r="M464" s="348"/>
      <c r="N464" s="348"/>
      <c r="O464" s="348"/>
      <c r="P464" s="348"/>
      <c r="Q464" s="348"/>
      <c r="R464" s="348"/>
      <c r="S464" s="348"/>
      <c r="T464" s="348"/>
      <c r="U464" s="348"/>
      <c r="V464" s="348"/>
      <c r="W464" s="348"/>
      <c r="X464" s="348"/>
      <c r="Y464" s="348"/>
      <c r="Z464" s="348"/>
      <c r="AA464" s="348"/>
      <c r="AB464" s="348"/>
      <c r="AC464" s="348"/>
      <c r="AD464" s="348"/>
      <c r="AE464" s="348"/>
      <c r="AF464" s="348"/>
      <c r="AG464" s="348"/>
      <c r="AH464" s="348"/>
      <c r="AI464" s="348"/>
      <c r="AJ464" s="348"/>
      <c r="AK464" s="348"/>
      <c r="AL464" s="348"/>
      <c r="AM464" s="348"/>
      <c r="AN464" s="348"/>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LxNyVTcCajcW+uspgg3BU5vZ2uJ9WxcJqVg0UeM6XhpOzk8TJs5MH+EfMaLunWWs2jiXKyRGcT3fAJeFZl080A==" saltValue="oyOG23BeMUy3nKzgZ/d8iQ==" spinCount="100000" sheet="1" objects="1" scenarios="1"/>
  <mergeCells count="10">
    <mergeCell ref="C35:E43"/>
    <mergeCell ref="C45:E45"/>
    <mergeCell ref="F39:H39"/>
    <mergeCell ref="F40:H40"/>
    <mergeCell ref="F41:H41"/>
    <mergeCell ref="I44:K44"/>
    <mergeCell ref="I45:K45"/>
    <mergeCell ref="C44:E44"/>
    <mergeCell ref="I46:K46"/>
    <mergeCell ref="I47:K47"/>
  </mergeCells>
  <conditionalFormatting sqref="P4:P34">
    <cfRule type="cellIs" priority="1001" dxfId="13" operator="lessThan">
      <formula>$P$40</formula>
    </cfRule>
  </conditionalFormatting>
  <conditionalFormatting sqref="V4:V34">
    <cfRule type="cellIs" priority="1003" dxfId="13" operator="lessThan">
      <formula>$V$40</formula>
    </cfRule>
  </conditionalFormatting>
  <conditionalFormatting sqref="L4:L14 L16:L34">
    <cfRule type="cellIs" priority="939" dxfId="30" operator="greaterThan">
      <formula>0</formula>
    </cfRule>
  </conditionalFormatting>
  <conditionalFormatting sqref="Z4:Z34">
    <cfRule type="cellIs" priority="903" dxfId="93" operator="greaterThan">
      <formula>$Z$39</formula>
    </cfRule>
    <cfRule type="cellIs" priority="1005" dxfId="5" operator="lessThan">
      <formula>$Z$40</formula>
    </cfRule>
  </conditionalFormatting>
  <conditionalFormatting sqref="AF4:AF34">
    <cfRule type="cellIs" priority="824" dxfId="5" operator="greaterThan">
      <formula>$AF$39</formula>
    </cfRule>
  </conditionalFormatting>
  <conditionalFormatting sqref="AB4:AB34">
    <cfRule type="cellIs" priority="795" dxfId="13" operator="greaterThan">
      <formula>$AB$39</formula>
    </cfRule>
  </conditionalFormatting>
  <conditionalFormatting sqref="Z5 Z7 Z9 Z11 Z13 Z15 Z17 Z19 Z21 Z23 Z25 Z27 Z29 Z31 Z33">
    <cfRule type="containsBlanks" priority="882" dxfId="78">
      <formula>LEN(TRIM(Z5))=0</formula>
    </cfRule>
  </conditionalFormatting>
  <conditionalFormatting sqref="Z4 Z6 Z8 Z10 Z12 Z14 Z16 Z18 Z20 Z22 Z24 Z26 Z28 Z30 Z32 Z34">
    <cfRule type="containsBlanks" priority="732" dxfId="88">
      <formula>LEN(TRIM(Z4))=0</formula>
    </cfRule>
  </conditionalFormatting>
  <conditionalFormatting sqref="Y38">
    <cfRule type="cellIs" priority="397" dxfId="3" operator="lessThan">
      <formula>$Y$40</formula>
    </cfRule>
  </conditionalFormatting>
  <conditionalFormatting sqref="L35">
    <cfRule type="cellIs" priority="395" dxfId="3" operator="greaterThan">
      <formula>0</formula>
    </cfRule>
  </conditionalFormatting>
  <conditionalFormatting sqref="Z37">
    <cfRule type="cellIs" priority="386" dxfId="85" operator="greaterThan">
      <formula>$Z$39</formula>
    </cfRule>
  </conditionalFormatting>
  <conditionalFormatting sqref="Z38">
    <cfRule type="cellIs" priority="385" dxfId="3" operator="lessThan">
      <formula>$Z$40</formula>
    </cfRule>
  </conditionalFormatting>
  <conditionalFormatting sqref="AB37">
    <cfRule type="cellIs" priority="384" dxfId="3" operator="greaterThan">
      <formula>$AB$39</formula>
    </cfRule>
  </conditionalFormatting>
  <conditionalFormatting sqref="AF37">
    <cfRule type="cellIs" priority="382" dxfId="3" operator="greaterThan">
      <formula>$AF$39</formula>
    </cfRule>
  </conditionalFormatting>
  <conditionalFormatting sqref="Y36">
    <cfRule type="cellIs" priority="353" dxfId="9" operator="lessThan">
      <formula>$Y$41</formula>
    </cfRule>
  </conditionalFormatting>
  <conditionalFormatting sqref="Y4:Y34">
    <cfRule type="cellIs" priority="315" dxfId="13" operator="lessThan">
      <formula>$Y$40</formula>
    </cfRule>
  </conditionalFormatting>
  <conditionalFormatting sqref="Y4 Y6 Y8 Y10 Y12 Y14 Y16 Y18 Y20 Y22 Y24 Y26 Y28 Y30 Y32 Y34">
    <cfRule type="containsBlanks" priority="314" dxfId="79">
      <formula>LEN(TRIM(Y4))=0</formula>
    </cfRule>
  </conditionalFormatting>
  <conditionalFormatting sqref="Y5 Y7 Y9 Y11 Y13 Y15 Y17 Y19 Y21 Y23 Y25 Y27 Y29 Y31 Y33">
    <cfRule type="containsBlanks" priority="312" dxfId="78">
      <formula>LEN(TRIM(Y5))=0</formula>
    </cfRule>
  </conditionalFormatting>
  <conditionalFormatting sqref="AD4:AD34">
    <cfRule type="cellIs" priority="310" dxfId="5" operator="greaterThan">
      <formula>$AD$39</formula>
    </cfRule>
  </conditionalFormatting>
  <conditionalFormatting sqref="AD36">
    <cfRule type="cellIs" priority="309" dxfId="9" operator="greaterThan">
      <formula>$AD$41</formula>
    </cfRule>
  </conditionalFormatting>
  <conditionalFormatting sqref="AD37">
    <cfRule type="cellIs" priority="308" dxfId="3" operator="greaterThan">
      <formula>$AD$39</formula>
    </cfRule>
  </conditionalFormatting>
  <conditionalFormatting sqref="O37">
    <cfRule type="cellIs" priority="295" dxfId="4" operator="equal">
      <formula>$O$39+MAX($O$4:$O$34)</formula>
    </cfRule>
    <cfRule type="cellIs" priority="296" dxfId="3" operator="greaterThan">
      <formula>$O$39</formula>
    </cfRule>
  </conditionalFormatting>
  <conditionalFormatting sqref="P37">
    <cfRule type="cellIs" priority="293" dxfId="4" operator="equal">
      <formula>$P$39+MAX($P$4:$P$34)</formula>
    </cfRule>
    <cfRule type="cellIs" priority="294" dxfId="3" operator="greaterThan">
      <formula>$P$39</formula>
    </cfRule>
  </conditionalFormatting>
  <conditionalFormatting sqref="U37">
    <cfRule type="cellIs" priority="285" dxfId="4" operator="equal">
      <formula>$U$39+MAX($U$4:$U$34)</formula>
    </cfRule>
    <cfRule type="cellIs" priority="286" dxfId="3" operator="greaterThan">
      <formula>$U$39</formula>
    </cfRule>
  </conditionalFormatting>
  <conditionalFormatting sqref="V37">
    <cfRule type="cellIs" priority="283" dxfId="4" operator="equal">
      <formula>$V$39+MAX($V$4:$V$34)</formula>
    </cfRule>
    <cfRule type="cellIs" priority="284" dxfId="3" operator="greaterThan">
      <formula>$V$39</formula>
    </cfRule>
  </conditionalFormatting>
  <conditionalFormatting sqref="AH37">
    <cfRule type="cellIs" priority="281" dxfId="4" operator="equal">
      <formula>$AH$39+MAX($AH$4:$AH$34)</formula>
    </cfRule>
    <cfRule type="cellIs" priority="282" dxfId="3" operator="greaterThan">
      <formula>$AH$39</formula>
    </cfRule>
  </conditionalFormatting>
  <conditionalFormatting sqref="AJ37">
    <cfRule type="cellIs" priority="277" dxfId="4" operator="equal">
      <formula>$AJ$39+MAX($AJ$4:$AJ$34)</formula>
    </cfRule>
    <cfRule type="cellIs" priority="278" dxfId="3" operator="greaterThan">
      <formula>$AJ$39</formula>
    </cfRule>
  </conditionalFormatting>
  <conditionalFormatting sqref="AN37">
    <cfRule type="cellIs" priority="273" dxfId="4" operator="equal">
      <formula>$AN$39+MAX($AN$4:$AN$34)</formula>
    </cfRule>
    <cfRule type="cellIs" priority="274" dxfId="3" operator="greaterThan">
      <formula>$AN$39</formula>
    </cfRule>
  </conditionalFormatting>
  <conditionalFormatting sqref="N37">
    <cfRule type="cellIs" priority="262" dxfId="4" operator="equal">
      <formula>$N$39+MAX($N$4:$N$34)</formula>
    </cfRule>
    <cfRule type="cellIs" priority="263" dxfId="3" operator="greaterThan">
      <formula>$N$39</formula>
    </cfRule>
  </conditionalFormatting>
  <conditionalFormatting sqref="T37">
    <cfRule type="cellIs" priority="258" dxfId="4" operator="equal">
      <formula>$T$39+MAX($T$4:$T$34)</formula>
    </cfRule>
    <cfRule type="cellIs" priority="259" dxfId="3" operator="greaterThan">
      <formula>$T$39</formula>
    </cfRule>
  </conditionalFormatting>
  <conditionalFormatting sqref="AG37">
    <cfRule type="cellIs" priority="256" dxfId="4" operator="equal">
      <formula>$AG$39+MAX($AG$4:$AG$34)</formula>
    </cfRule>
    <cfRule type="cellIs" priority="257" dxfId="3" operator="greaterThan">
      <formula>$AG$39</formula>
    </cfRule>
  </conditionalFormatting>
  <conditionalFormatting sqref="AM37">
    <cfRule type="cellIs" priority="252" dxfId="4" operator="equal">
      <formula>$AM$39+MAX($AM$4:$AM$34)</formula>
    </cfRule>
    <cfRule type="cellIs" priority="253" dxfId="3" operator="greaterThan">
      <formula>$AM$39</formula>
    </cfRule>
  </conditionalFormatting>
  <conditionalFormatting sqref="N4:N34">
    <cfRule type="cellIs" priority="246" dxfId="13" operator="greaterThan">
      <formula>$N$39</formula>
    </cfRule>
  </conditionalFormatting>
  <conditionalFormatting sqref="T4:T34">
    <cfRule type="cellIs" priority="244" dxfId="13" operator="greaterThan">
      <formula>$T$39</formula>
    </cfRule>
  </conditionalFormatting>
  <conditionalFormatting sqref="AG4:AG34">
    <cfRule type="cellIs" priority="243" dxfId="13" operator="greaterThan">
      <formula>$AG$39</formula>
    </cfRule>
  </conditionalFormatting>
  <conditionalFormatting sqref="AM4:AM34">
    <cfRule type="cellIs" priority="241" dxfId="13" operator="greaterThan">
      <formula>$AM$39</formula>
    </cfRule>
  </conditionalFormatting>
  <conditionalFormatting sqref="O36">
    <cfRule type="cellIs" priority="234" dxfId="4" operator="equal">
      <formula>$O$41+AVERAGE($O$4:$O$34)</formula>
    </cfRule>
    <cfRule type="cellIs" priority="235" dxfId="9" operator="greaterThan">
      <formula>$O$41</formula>
    </cfRule>
  </conditionalFormatting>
  <conditionalFormatting sqref="U36">
    <cfRule type="cellIs" priority="230" dxfId="4" operator="equal">
      <formula>$U$41+AVERAGE($U$4:$U$34)</formula>
    </cfRule>
    <cfRule type="cellIs" priority="231" dxfId="9" operator="greaterThan">
      <formula>$U$41</formula>
    </cfRule>
  </conditionalFormatting>
  <conditionalFormatting sqref="AH36">
    <cfRule type="cellIs" priority="228" dxfId="4" operator="equal">
      <formula>$AH$41+AVERAGE($AH$4:$AH$34)</formula>
    </cfRule>
    <cfRule type="cellIs" priority="229" dxfId="9" operator="greaterThan">
      <formula>$AH$41</formula>
    </cfRule>
  </conditionalFormatting>
  <conditionalFormatting sqref="AJ36">
    <cfRule type="cellIs" priority="226" dxfId="4" operator="equal">
      <formula>$AJ$41+AVERAGE($AJ$4:$AJ$34)</formula>
    </cfRule>
    <cfRule type="cellIs" priority="227" dxfId="9" operator="greaterThan">
      <formula>$AJ$41</formula>
    </cfRule>
  </conditionalFormatting>
  <conditionalFormatting sqref="AN36">
    <cfRule type="cellIs" priority="224" dxfId="4" operator="equal">
      <formula>$AN$41+AVERAGE($AN$4:$AN$34)</formula>
    </cfRule>
    <cfRule type="cellIs" priority="225" dxfId="9" operator="greaterThan">
      <formula>$AN$41</formula>
    </cfRule>
  </conditionalFormatting>
  <conditionalFormatting sqref="N36">
    <cfRule type="cellIs" priority="221" dxfId="4" operator="equal">
      <formula>$N$41+AVERAGE($N$4:$N$34)</formula>
    </cfRule>
    <cfRule type="cellIs" priority="222" dxfId="9" operator="greaterThan">
      <formula>$N$41</formula>
    </cfRule>
  </conditionalFormatting>
  <conditionalFormatting sqref="T36">
    <cfRule type="cellIs" priority="217" dxfId="4" operator="equal">
      <formula>$T$41+AVERAGE($T$4:$T$34)</formula>
    </cfRule>
    <cfRule type="cellIs" priority="218" dxfId="9" operator="greaterThan">
      <formula>$T$41</formula>
    </cfRule>
  </conditionalFormatting>
  <conditionalFormatting sqref="AG36">
    <cfRule type="cellIs" priority="215" dxfId="4" operator="equal">
      <formula>$AG$41+AVERAGE($AG$4:$AG$34)</formula>
    </cfRule>
    <cfRule type="cellIs" priority="216" dxfId="9" operator="greaterThan">
      <formula>$AG$41</formula>
    </cfRule>
  </conditionalFormatting>
  <conditionalFormatting sqref="AM36">
    <cfRule type="cellIs" priority="211" dxfId="4" operator="equal">
      <formula>$AM$41+AVERAGE($AM$4:$AM$34)</formula>
    </cfRule>
    <cfRule type="cellIs" priority="212" dxfId="9" operator="greaterThan">
      <formula>$AM$41</formula>
    </cfRule>
  </conditionalFormatting>
  <conditionalFormatting sqref="L15">
    <cfRule type="cellIs" priority="202" dxfId="30" operator="greaterThan">
      <formula>0</formula>
    </cfRule>
  </conditionalFormatting>
  <conditionalFormatting sqref="O4:O34">
    <cfRule type="cellIs" priority="195" dxfId="13" operator="between">
      <formula>$O$39</formula>
      <formula>9999</formula>
    </cfRule>
  </conditionalFormatting>
  <conditionalFormatting sqref="U4:U34">
    <cfRule type="cellIs" priority="193" dxfId="13" operator="between">
      <formula>$U$39</formula>
      <formula>9999</formula>
    </cfRule>
  </conditionalFormatting>
  <conditionalFormatting sqref="AH4:AH34">
    <cfRule type="cellIs" priority="192" dxfId="13" operator="between">
      <formula>$AH$39</formula>
      <formula>9999</formula>
    </cfRule>
  </conditionalFormatting>
  <conditionalFormatting sqref="AJ4:AJ34">
    <cfRule type="cellIs" priority="191" dxfId="13" operator="between">
      <formula>$AJ$39</formula>
      <formula>9999</formula>
    </cfRule>
  </conditionalFormatting>
  <conditionalFormatting sqref="AN4:AN34">
    <cfRule type="cellIs" priority="190" dxfId="13" operator="between">
      <formula>$AN$39</formula>
      <formula>9999</formula>
    </cfRule>
  </conditionalFormatting>
  <conditionalFormatting sqref="P38">
    <cfRule type="cellIs" priority="180" dxfId="4" operator="equal">
      <formula>$P$40+MIN($P$4:$P$34)</formula>
    </cfRule>
    <cfRule type="cellIs" priority="181" dxfId="3" operator="lessThan">
      <formula>$P$40</formula>
    </cfRule>
  </conditionalFormatting>
  <conditionalFormatting sqref="V38">
    <cfRule type="cellIs" priority="176" dxfId="4" operator="equal">
      <formula>$V$40+MIN($V$4:$V$34)</formula>
    </cfRule>
    <cfRule type="cellIs" priority="177" dxfId="3" operator="lessThan">
      <formula>$V$40</formula>
    </cfRule>
  </conditionalFormatting>
  <conditionalFormatting sqref="P36">
    <cfRule type="cellIs" priority="166" dxfId="4" operator="equal">
      <formula>$P$41+AVERAGE($P$4:$P$34)</formula>
    </cfRule>
    <cfRule type="cellIs" priority="167" dxfId="9" operator="lessThan">
      <formula>$P$41</formula>
    </cfRule>
  </conditionalFormatting>
  <conditionalFormatting sqref="V36">
    <cfRule type="cellIs" priority="162" dxfId="4" operator="equal">
      <formula>$V$41+AVERAGE($V$4:$V$34)</formula>
    </cfRule>
    <cfRule type="cellIs" priority="163" dxfId="9" operator="lessThan">
      <formula>$V$41</formula>
    </cfRule>
  </conditionalFormatting>
  <conditionalFormatting sqref="AK4:AK34">
    <cfRule type="cellIs" priority="145" dxfId="13" operator="greaterThan">
      <formula>$AK$39</formula>
    </cfRule>
  </conditionalFormatting>
  <conditionalFormatting sqref="AK36">
    <cfRule type="cellIs" priority="141" dxfId="4" operator="equal">
      <formula>$AK$41+AVERAGE($AK$4:$AK$34)</formula>
    </cfRule>
    <cfRule type="cellIs" priority="142" dxfId="9" operator="greaterThan">
      <formula>$AK$41</formula>
    </cfRule>
  </conditionalFormatting>
  <conditionalFormatting sqref="AL4:AL34">
    <cfRule type="cellIs" priority="140" dxfId="13" operator="between">
      <formula>$AL$39</formula>
      <formula>9999</formula>
    </cfRule>
  </conditionalFormatting>
  <conditionalFormatting sqref="AL37">
    <cfRule type="cellIs" priority="146" dxfId="4" operator="equal">
      <formula>$AL$39+MAX($AL$4:$AL$34)</formula>
    </cfRule>
    <cfRule type="cellIs" priority="147" dxfId="3" operator="greaterThan">
      <formula>$AL$39</formula>
    </cfRule>
  </conditionalFormatting>
  <conditionalFormatting sqref="Q4:Q34">
    <cfRule type="cellIs" priority="37" dxfId="5" operator="greaterThan">
      <formula>$Q$41</formula>
    </cfRule>
  </conditionalFormatting>
  <conditionalFormatting sqref="R4:R34">
    <cfRule type="cellIs" priority="36" dxfId="5" operator="greaterThan">
      <formula>$R$41</formula>
    </cfRule>
  </conditionalFormatting>
  <conditionalFormatting sqref="W4:W34">
    <cfRule type="cellIs" priority="33" dxfId="5" operator="greaterThan">
      <formula>$W$41</formula>
    </cfRule>
  </conditionalFormatting>
  <conditionalFormatting sqref="X4:X34">
    <cfRule type="cellIs" priority="32" dxfId="5" operator="greaterThan">
      <formula>$X$41</formula>
    </cfRule>
  </conditionalFormatting>
  <conditionalFormatting sqref="AK37">
    <cfRule type="cellIs" priority="29" dxfId="4" operator="equal">
      <formula>$AK$39+MAX($AK$4:$AK$34)</formula>
    </cfRule>
    <cfRule type="cellIs" priority="30" dxfId="3" operator="greaterThan">
      <formula>$AK$39</formula>
    </cfRule>
  </conditionalFormatting>
  <conditionalFormatting sqref="AL36">
    <cfRule type="cellIs" priority="27" dxfId="4" operator="equal">
      <formula>$AL$41+AVERAGE($AL$4:$AL$34)</formula>
    </cfRule>
    <cfRule type="cellIs" priority="28" dxfId="9" operator="greaterThan">
      <formula>$AL$41</formula>
    </cfRule>
  </conditionalFormatting>
  <conditionalFormatting sqref="AF36">
    <cfRule type="cellIs" priority="1" dxfId="857" operator="greaterThanOrEqual">
      <formula>$AF$41</formula>
    </cfRule>
  </conditionalFormatting>
  <dataValidations count="4">
    <dataValidation type="decimal" allowBlank="1" showInputMessage="1" showErrorMessage="1" errorTitle="Numbers Only" error="Enter Numbers Only" sqref="AE36:AE41 AC36:AC41 AK39:AL41 AB39 AD39 AF39 AD41 AG39:AH41 AM39:AN41 AJ39:AJ41 AF41 I4:R41 S4:Z35 S36:AA41">
      <formula1>0</formula1>
      <formula2>99999999</formula2>
    </dataValidation>
    <dataValidation type="decimal" allowBlank="1" showInputMessage="1" showErrorMessage="1" errorTitle="Numbers Only" sqref="AI41">
      <formula1>0</formula1>
      <formula2>99999999</formula2>
    </dataValidation>
    <dataValidation type="decimal" allowBlank="1" showInputMessage="1" showErrorMessage="1" errorTitle="Numbers Only" error="Enter Nubers Only" sqref="AF40 AB40:AB41 AB4:AB38 AD4:AD38 AD40 AF4:AF38 AM4:AM38 AG4:AH38 AK4:AL38 AI4:AJ38 AI39:AI40">
      <formula1>0</formula1>
      <formula2>99999999</formula2>
    </dataValidation>
    <dataValidation allowBlank="1" showInputMessage="1" showErrorMessage="1" error="Only the less than symbol &quot;&lt;&quot; may be entered in this column." sqref="AA4:AA34 AC4:AC34 AE4:AE34"/>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CW598"/>
  <sheetViews>
    <sheetView zoomScale="60" zoomScaleNormal="60" zoomScalePageLayoutView="55" workbookViewId="0" topLeftCell="C25">
      <selection activeCell="O28" sqref="O28"/>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101" width="8.7109375" style="165" customWidth="1"/>
    <col min="102" max="16384" width="8.7109375" style="17" customWidth="1"/>
  </cols>
  <sheetData>
    <row r="1" spans="2:101"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row>
    <row r="2" spans="2:101" s="5" customFormat="1" ht="111" customHeight="1" hidden="1" thickBot="1">
      <c r="B2" s="84"/>
      <c r="C2" s="6"/>
      <c r="D2" s="6"/>
      <c r="E2" s="7"/>
      <c r="F2" s="8"/>
      <c r="G2" s="8"/>
      <c r="H2" s="8" t="s">
        <v>227</v>
      </c>
      <c r="I2" s="9">
        <v>46529</v>
      </c>
      <c r="J2" s="346">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row>
    <row r="3" spans="2:101" s="5" customFormat="1" ht="220.5" customHeight="1" hidden="1" thickBot="1">
      <c r="B3" s="85" t="s">
        <v>165</v>
      </c>
      <c r="C3" s="14" t="s">
        <v>236</v>
      </c>
      <c r="D3" s="14" t="s">
        <v>237</v>
      </c>
      <c r="E3" s="30" t="s">
        <v>238</v>
      </c>
      <c r="F3" s="14" t="s">
        <v>239</v>
      </c>
      <c r="G3" s="14" t="s">
        <v>240</v>
      </c>
      <c r="H3" s="14" t="s">
        <v>241</v>
      </c>
      <c r="I3" s="12" t="s">
        <v>242</v>
      </c>
      <c r="J3" s="347"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row>
    <row r="4" spans="2:101" ht="21" customHeight="1">
      <c r="B4" s="84"/>
      <c r="C4" s="334" t="str">
        <f>'Permit Limits'!E5</f>
        <v>TN0067865</v>
      </c>
      <c r="D4" s="334" t="str">
        <f>'Permit Limits'!D10</f>
        <v>External Outfall</v>
      </c>
      <c r="E4" s="335" t="str">
        <f>'Permit Limits'!E10</f>
        <v>001</v>
      </c>
      <c r="F4" s="334">
        <f>'Permit Limits'!H5</f>
        <v>2024</v>
      </c>
      <c r="G4" s="334" t="s">
        <v>326</v>
      </c>
      <c r="H4" s="336">
        <v>1</v>
      </c>
      <c r="I4" s="49">
        <v>0</v>
      </c>
      <c r="J4" s="50">
        <v>0.214</v>
      </c>
      <c r="K4" s="50">
        <v>0.223</v>
      </c>
      <c r="L4" s="61">
        <v>0</v>
      </c>
      <c r="M4" s="60">
        <v>502</v>
      </c>
      <c r="N4" s="61">
        <v>6</v>
      </c>
      <c r="O4" s="365">
        <f aca="true" t="shared" si="0" ref="O4:O32">IF(N4&lt;&gt;0,(8.34*K4*N4),"")</f>
        <v>11.15892</v>
      </c>
      <c r="P4" s="365">
        <f aca="true" t="shared" si="1" ref="P4:P32">IF(M4&lt;&gt;0,(1-N4/M4)*100,"")</f>
        <v>98.80478087649402</v>
      </c>
      <c r="Q4" s="308"/>
      <c r="R4" s="64"/>
      <c r="S4" s="60"/>
      <c r="T4" s="61">
        <v>2</v>
      </c>
      <c r="U4" s="365">
        <f aca="true" t="shared" si="2" ref="U4:U32">IF(T4&lt;&gt;0,(8.34*K4*T4),"")</f>
        <v>3.71964</v>
      </c>
      <c r="V4" s="365" t="str">
        <f>IF(S4&lt;&gt;0,(1-T4/S4)*100,"")</f>
        <v/>
      </c>
      <c r="W4" s="61"/>
      <c r="X4" s="61"/>
      <c r="Y4" s="63">
        <v>7.7</v>
      </c>
      <c r="Z4" s="63">
        <v>7.2</v>
      </c>
      <c r="AA4" s="310" t="s">
        <v>406</v>
      </c>
      <c r="AB4" s="65">
        <v>0.1</v>
      </c>
      <c r="AC4" s="52" t="s">
        <v>406</v>
      </c>
      <c r="AD4" s="64">
        <v>1</v>
      </c>
      <c r="AE4" s="52"/>
      <c r="AF4" s="624">
        <v>1.84</v>
      </c>
      <c r="AG4" s="61">
        <v>0.4</v>
      </c>
      <c r="AH4" s="365">
        <f aca="true" t="shared" si="3" ref="AH4:AH32">IF(AG4&lt;&gt;0,(8.34*K4*AG4),"")</f>
        <v>0.743928</v>
      </c>
      <c r="AI4" s="61">
        <v>7.9</v>
      </c>
      <c r="AJ4" s="158">
        <f aca="true" t="shared" si="4" ref="AJ4:AJ32">IF(AI4&lt;&gt;0,(8.34*K4*AI4),"")</f>
        <v>14.692578000000001</v>
      </c>
      <c r="AK4" s="308">
        <v>8.3</v>
      </c>
      <c r="AL4" s="367">
        <f aca="true" t="shared" si="5" ref="AL4:AL32">IF(AK4&lt;&gt;0,(8.34*K4*AK4),"")</f>
        <v>15.436506000000001</v>
      </c>
      <c r="AM4" s="61">
        <v>1.3</v>
      </c>
      <c r="AN4" s="365">
        <f aca="true" t="shared" si="6" ref="AN4:AN32">IF(AM4&lt;&gt;0,(8.34*K4*AM4),"")</f>
        <v>2.4177660000000003</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row>
    <row r="5" spans="2:101" ht="21" customHeight="1">
      <c r="B5" s="84"/>
      <c r="C5" s="338" t="str">
        <f>C4</f>
        <v>TN0067865</v>
      </c>
      <c r="D5" s="338" t="str">
        <f>D4</f>
        <v>External Outfall</v>
      </c>
      <c r="E5" s="337" t="str">
        <f>E4</f>
        <v>001</v>
      </c>
      <c r="F5" s="338">
        <f>F4</f>
        <v>2024</v>
      </c>
      <c r="G5" s="338" t="s">
        <v>326</v>
      </c>
      <c r="H5" s="339">
        <v>2</v>
      </c>
      <c r="I5" s="100">
        <v>0</v>
      </c>
      <c r="J5" s="106">
        <v>0.281</v>
      </c>
      <c r="K5" s="106">
        <v>0.272</v>
      </c>
      <c r="L5" s="101">
        <v>0</v>
      </c>
      <c r="M5" s="112"/>
      <c r="N5" s="101"/>
      <c r="O5" s="361" t="str">
        <f t="shared" si="0"/>
        <v/>
      </c>
      <c r="P5" s="361" t="str">
        <f t="shared" si="1"/>
        <v/>
      </c>
      <c r="Q5" s="101"/>
      <c r="R5" s="109"/>
      <c r="S5" s="112"/>
      <c r="T5" s="101"/>
      <c r="U5" s="361" t="str">
        <f t="shared" si="2"/>
        <v/>
      </c>
      <c r="V5" s="361" t="str">
        <f>IF(S5&lt;&gt;0,(1-T5/S5)*100,"")</f>
        <v/>
      </c>
      <c r="W5" s="101"/>
      <c r="X5" s="101"/>
      <c r="Y5" s="109">
        <v>9.8</v>
      </c>
      <c r="Z5" s="109">
        <v>7.2</v>
      </c>
      <c r="AA5" s="53"/>
      <c r="AB5" s="66"/>
      <c r="AC5" s="54"/>
      <c r="AD5" s="109"/>
      <c r="AE5" s="54"/>
      <c r="AF5" s="625">
        <v>1.63</v>
      </c>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row>
    <row r="6" spans="2:101" ht="21" customHeight="1">
      <c r="B6" s="84"/>
      <c r="C6" s="338" t="str">
        <f aca="true" t="shared" si="7" ref="C6:C32">C5</f>
        <v>TN0067865</v>
      </c>
      <c r="D6" s="338" t="str">
        <f aca="true" t="shared" si="8" ref="D6:D32">D5</f>
        <v>External Outfall</v>
      </c>
      <c r="E6" s="337" t="str">
        <f aca="true" t="shared" si="9" ref="E6:E32">E5</f>
        <v>001</v>
      </c>
      <c r="F6" s="338">
        <f>F4</f>
        <v>2024</v>
      </c>
      <c r="G6" s="338" t="s">
        <v>326</v>
      </c>
      <c r="H6" s="339">
        <v>3</v>
      </c>
      <c r="I6" s="104">
        <v>0</v>
      </c>
      <c r="J6" s="107">
        <v>0.219</v>
      </c>
      <c r="K6" s="107">
        <v>0.213</v>
      </c>
      <c r="L6" s="102">
        <v>0</v>
      </c>
      <c r="M6" s="113"/>
      <c r="N6" s="102"/>
      <c r="O6" s="361" t="str">
        <f t="shared" si="0"/>
        <v/>
      </c>
      <c r="P6" s="361" t="str">
        <f t="shared" si="1"/>
        <v/>
      </c>
      <c r="Q6" s="102">
        <v>6</v>
      </c>
      <c r="R6" s="110">
        <v>11.2</v>
      </c>
      <c r="S6" s="113"/>
      <c r="T6" s="102"/>
      <c r="U6" s="361" t="str">
        <f t="shared" si="2"/>
        <v/>
      </c>
      <c r="V6" s="361" t="str">
        <f aca="true" t="shared" si="10" ref="V6:V31">IF(S6&lt;&gt;0,(1-T6/S6)*100,"")</f>
        <v/>
      </c>
      <c r="W6" s="102">
        <v>2</v>
      </c>
      <c r="X6" s="102">
        <v>3.7</v>
      </c>
      <c r="Y6" s="110"/>
      <c r="Z6" s="110"/>
      <c r="AA6" s="55"/>
      <c r="AB6" s="67"/>
      <c r="AC6" s="56"/>
      <c r="AD6" s="110"/>
      <c r="AE6" s="56"/>
      <c r="AF6" s="626"/>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row>
    <row r="7" spans="2:101" ht="21" customHeight="1">
      <c r="B7" s="84"/>
      <c r="C7" s="338" t="str">
        <f t="shared" si="7"/>
        <v>TN0067865</v>
      </c>
      <c r="D7" s="338" t="str">
        <f t="shared" si="8"/>
        <v>External Outfall</v>
      </c>
      <c r="E7" s="337" t="str">
        <f t="shared" si="9"/>
        <v>001</v>
      </c>
      <c r="F7" s="338">
        <f aca="true" t="shared" si="11" ref="F7:F32">F5</f>
        <v>2024</v>
      </c>
      <c r="G7" s="338" t="s">
        <v>326</v>
      </c>
      <c r="H7" s="339">
        <v>4</v>
      </c>
      <c r="I7" s="100">
        <v>0</v>
      </c>
      <c r="J7" s="106">
        <v>0.137</v>
      </c>
      <c r="K7" s="106">
        <v>0.127</v>
      </c>
      <c r="L7" s="101">
        <v>0</v>
      </c>
      <c r="M7" s="112"/>
      <c r="N7" s="101"/>
      <c r="O7" s="361" t="str">
        <f t="shared" si="0"/>
        <v/>
      </c>
      <c r="P7" s="361" t="str">
        <f t="shared" si="1"/>
        <v/>
      </c>
      <c r="Q7" s="101"/>
      <c r="R7" s="109"/>
      <c r="S7" s="112"/>
      <c r="T7" s="101"/>
      <c r="U7" s="361" t="str">
        <f t="shared" si="2"/>
        <v/>
      </c>
      <c r="V7" s="361" t="str">
        <f t="shared" si="10"/>
        <v/>
      </c>
      <c r="W7" s="101"/>
      <c r="X7" s="101"/>
      <c r="Y7" s="109">
        <v>9.8</v>
      </c>
      <c r="Z7" s="109">
        <v>7.4</v>
      </c>
      <c r="AA7" s="53"/>
      <c r="AB7" s="66"/>
      <c r="AC7" s="54"/>
      <c r="AD7" s="109"/>
      <c r="AE7" s="54"/>
      <c r="AF7" s="625">
        <v>0.43</v>
      </c>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row>
    <row r="8" spans="2:101" ht="21" customHeight="1">
      <c r="B8" s="84"/>
      <c r="C8" s="338" t="str">
        <f t="shared" si="7"/>
        <v>TN0067865</v>
      </c>
      <c r="D8" s="338" t="str">
        <f t="shared" si="8"/>
        <v>External Outfall</v>
      </c>
      <c r="E8" s="337" t="str">
        <f t="shared" si="9"/>
        <v>001</v>
      </c>
      <c r="F8" s="338">
        <f t="shared" si="11"/>
        <v>2024</v>
      </c>
      <c r="G8" s="338" t="s">
        <v>326</v>
      </c>
      <c r="H8" s="339">
        <v>5</v>
      </c>
      <c r="I8" s="104">
        <v>0</v>
      </c>
      <c r="J8" s="107">
        <v>0.173</v>
      </c>
      <c r="K8" s="107">
        <v>0.16</v>
      </c>
      <c r="L8" s="102">
        <v>0</v>
      </c>
      <c r="M8" s="113"/>
      <c r="N8" s="102"/>
      <c r="O8" s="361" t="str">
        <f t="shared" si="0"/>
        <v/>
      </c>
      <c r="P8" s="361" t="str">
        <f t="shared" si="1"/>
        <v/>
      </c>
      <c r="Q8" s="102"/>
      <c r="R8" s="110"/>
      <c r="S8" s="113"/>
      <c r="T8" s="102"/>
      <c r="U8" s="361" t="str">
        <f t="shared" si="2"/>
        <v/>
      </c>
      <c r="V8" s="361" t="str">
        <f t="shared" si="10"/>
        <v/>
      </c>
      <c r="W8" s="102"/>
      <c r="X8" s="102"/>
      <c r="Y8" s="110">
        <v>10.9</v>
      </c>
      <c r="Z8" s="110">
        <v>7.3</v>
      </c>
      <c r="AA8" s="55"/>
      <c r="AB8" s="67"/>
      <c r="AC8" s="56"/>
      <c r="AD8" s="110"/>
      <c r="AE8" s="56"/>
      <c r="AF8" s="626">
        <v>1.23</v>
      </c>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row>
    <row r="9" spans="2:101" ht="21" customHeight="1">
      <c r="B9" s="84"/>
      <c r="C9" s="338" t="str">
        <f t="shared" si="7"/>
        <v>TN0067865</v>
      </c>
      <c r="D9" s="338" t="str">
        <f t="shared" si="8"/>
        <v>External Outfall</v>
      </c>
      <c r="E9" s="337" t="str">
        <f t="shared" si="9"/>
        <v>001</v>
      </c>
      <c r="F9" s="338">
        <f t="shared" si="11"/>
        <v>2024</v>
      </c>
      <c r="G9" s="338" t="s">
        <v>326</v>
      </c>
      <c r="H9" s="339">
        <v>6</v>
      </c>
      <c r="I9" s="100">
        <v>0</v>
      </c>
      <c r="J9" s="106">
        <v>0.156</v>
      </c>
      <c r="K9" s="106">
        <v>0.146</v>
      </c>
      <c r="L9" s="101">
        <v>0</v>
      </c>
      <c r="M9" s="112"/>
      <c r="N9" s="101"/>
      <c r="O9" s="361" t="str">
        <f t="shared" si="0"/>
        <v/>
      </c>
      <c r="P9" s="361" t="str">
        <f t="shared" si="1"/>
        <v/>
      </c>
      <c r="Q9" s="101"/>
      <c r="R9" s="109"/>
      <c r="S9" s="112"/>
      <c r="T9" s="101"/>
      <c r="U9" s="361" t="str">
        <f t="shared" si="2"/>
        <v/>
      </c>
      <c r="V9" s="361" t="str">
        <f t="shared" si="10"/>
        <v/>
      </c>
      <c r="W9" s="101"/>
      <c r="X9" s="101"/>
      <c r="Y9" s="109">
        <v>10.2</v>
      </c>
      <c r="Z9" s="109">
        <v>7.3</v>
      </c>
      <c r="AA9" s="53"/>
      <c r="AB9" s="66"/>
      <c r="AC9" s="54"/>
      <c r="AD9" s="109"/>
      <c r="AE9" s="54"/>
      <c r="AF9" s="625">
        <v>1.44</v>
      </c>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row>
    <row r="10" spans="2:101" ht="21" customHeight="1">
      <c r="B10" s="84"/>
      <c r="C10" s="338" t="str">
        <f t="shared" si="7"/>
        <v>TN0067865</v>
      </c>
      <c r="D10" s="338" t="str">
        <f t="shared" si="8"/>
        <v>External Outfall</v>
      </c>
      <c r="E10" s="337" t="str">
        <f t="shared" si="9"/>
        <v>001</v>
      </c>
      <c r="F10" s="338">
        <f t="shared" si="11"/>
        <v>2024</v>
      </c>
      <c r="G10" s="338" t="s">
        <v>326</v>
      </c>
      <c r="H10" s="339">
        <v>7</v>
      </c>
      <c r="I10" s="104">
        <v>0</v>
      </c>
      <c r="J10" s="107">
        <v>0.146</v>
      </c>
      <c r="K10" s="107">
        <v>0.11</v>
      </c>
      <c r="L10" s="102">
        <v>0</v>
      </c>
      <c r="M10" s="113">
        <v>513</v>
      </c>
      <c r="N10" s="102">
        <v>6</v>
      </c>
      <c r="O10" s="361">
        <f t="shared" si="0"/>
        <v>5.5044</v>
      </c>
      <c r="P10" s="361">
        <f t="shared" si="1"/>
        <v>98.83040935672514</v>
      </c>
      <c r="Q10" s="102"/>
      <c r="R10" s="110"/>
      <c r="S10" s="113"/>
      <c r="T10" s="102">
        <v>4</v>
      </c>
      <c r="U10" s="361">
        <f t="shared" si="2"/>
        <v>3.6696</v>
      </c>
      <c r="V10" s="361" t="str">
        <f t="shared" si="10"/>
        <v/>
      </c>
      <c r="W10" s="102"/>
      <c r="X10" s="102"/>
      <c r="Y10" s="110">
        <v>10</v>
      </c>
      <c r="Z10" s="110">
        <v>7.3</v>
      </c>
      <c r="AA10" s="55" t="s">
        <v>406</v>
      </c>
      <c r="AB10" s="67">
        <v>0.1</v>
      </c>
      <c r="AC10" s="56" t="s">
        <v>406</v>
      </c>
      <c r="AD10" s="110">
        <v>1</v>
      </c>
      <c r="AE10" s="56"/>
      <c r="AF10" s="626">
        <v>1.73</v>
      </c>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row>
    <row r="11" spans="2:101" ht="21" customHeight="1">
      <c r="B11" s="84"/>
      <c r="C11" s="338" t="str">
        <f t="shared" si="7"/>
        <v>TN0067865</v>
      </c>
      <c r="D11" s="338" t="str">
        <f t="shared" si="8"/>
        <v>External Outfall</v>
      </c>
      <c r="E11" s="337" t="str">
        <f t="shared" si="9"/>
        <v>001</v>
      </c>
      <c r="F11" s="338">
        <f t="shared" si="11"/>
        <v>2024</v>
      </c>
      <c r="G11" s="338" t="s">
        <v>326</v>
      </c>
      <c r="H11" s="339">
        <v>8</v>
      </c>
      <c r="I11" s="100">
        <v>0</v>
      </c>
      <c r="J11" s="106">
        <v>0.136</v>
      </c>
      <c r="K11" s="106">
        <v>0.139</v>
      </c>
      <c r="L11" s="101">
        <v>0</v>
      </c>
      <c r="M11" s="112"/>
      <c r="N11" s="101"/>
      <c r="O11" s="361" t="str">
        <f t="shared" si="0"/>
        <v/>
      </c>
      <c r="P11" s="361" t="str">
        <f t="shared" si="1"/>
        <v/>
      </c>
      <c r="Q11" s="101"/>
      <c r="R11" s="109"/>
      <c r="S11" s="112"/>
      <c r="T11" s="101"/>
      <c r="U11" s="361" t="str">
        <f t="shared" si="2"/>
        <v/>
      </c>
      <c r="V11" s="361" t="str">
        <f t="shared" si="10"/>
        <v/>
      </c>
      <c r="W11" s="101"/>
      <c r="X11" s="101"/>
      <c r="Y11" s="109"/>
      <c r="Z11" s="109"/>
      <c r="AA11" s="53"/>
      <c r="AB11" s="66"/>
      <c r="AC11" s="54"/>
      <c r="AD11" s="109"/>
      <c r="AE11" s="54"/>
      <c r="AF11" s="625"/>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row>
    <row r="12" spans="2:101" ht="21" customHeight="1">
      <c r="B12" s="84"/>
      <c r="C12" s="338" t="str">
        <f t="shared" si="7"/>
        <v>TN0067865</v>
      </c>
      <c r="D12" s="338" t="str">
        <f t="shared" si="8"/>
        <v>External Outfall</v>
      </c>
      <c r="E12" s="337" t="str">
        <f t="shared" si="9"/>
        <v>001</v>
      </c>
      <c r="F12" s="338">
        <f t="shared" si="11"/>
        <v>2024</v>
      </c>
      <c r="G12" s="338" t="s">
        <v>326</v>
      </c>
      <c r="H12" s="339">
        <v>9</v>
      </c>
      <c r="I12" s="104">
        <v>0.5</v>
      </c>
      <c r="J12" s="107">
        <v>0.168</v>
      </c>
      <c r="K12" s="107">
        <v>0.171</v>
      </c>
      <c r="L12" s="102">
        <v>0</v>
      </c>
      <c r="M12" s="113"/>
      <c r="N12" s="102"/>
      <c r="O12" s="361" t="str">
        <f t="shared" si="0"/>
        <v/>
      </c>
      <c r="P12" s="361" t="str">
        <f t="shared" si="1"/>
        <v/>
      </c>
      <c r="Q12" s="102"/>
      <c r="R12" s="110"/>
      <c r="S12" s="113"/>
      <c r="T12" s="102"/>
      <c r="U12" s="361" t="str">
        <f t="shared" si="2"/>
        <v/>
      </c>
      <c r="V12" s="361" t="str">
        <f t="shared" si="10"/>
        <v/>
      </c>
      <c r="W12" s="102"/>
      <c r="X12" s="102"/>
      <c r="Y12" s="110">
        <v>9.4</v>
      </c>
      <c r="Z12" s="110">
        <v>7.2</v>
      </c>
      <c r="AA12" s="55"/>
      <c r="AB12" s="67"/>
      <c r="AC12" s="56"/>
      <c r="AD12" s="110"/>
      <c r="AE12" s="56"/>
      <c r="AF12" s="626">
        <v>1.79</v>
      </c>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row>
    <row r="13" spans="2:101" ht="21" customHeight="1">
      <c r="B13" s="84"/>
      <c r="C13" s="338" t="str">
        <f t="shared" si="7"/>
        <v>TN0067865</v>
      </c>
      <c r="D13" s="338" t="str">
        <f t="shared" si="8"/>
        <v>External Outfall</v>
      </c>
      <c r="E13" s="337" t="str">
        <f t="shared" si="9"/>
        <v>001</v>
      </c>
      <c r="F13" s="338">
        <f t="shared" si="11"/>
        <v>2024</v>
      </c>
      <c r="G13" s="338" t="s">
        <v>326</v>
      </c>
      <c r="H13" s="339">
        <v>10</v>
      </c>
      <c r="I13" s="100">
        <v>0.75</v>
      </c>
      <c r="J13" s="106">
        <v>0.174</v>
      </c>
      <c r="K13" s="106">
        <v>0.129</v>
      </c>
      <c r="L13" s="101">
        <v>0</v>
      </c>
      <c r="M13" s="112"/>
      <c r="N13" s="101"/>
      <c r="O13" s="361" t="str">
        <f t="shared" si="0"/>
        <v/>
      </c>
      <c r="P13" s="361" t="str">
        <f t="shared" si="1"/>
        <v/>
      </c>
      <c r="Q13" s="101">
        <v>6</v>
      </c>
      <c r="R13" s="109">
        <v>5.5</v>
      </c>
      <c r="S13" s="112"/>
      <c r="T13" s="101"/>
      <c r="U13" s="361" t="str">
        <f t="shared" si="2"/>
        <v/>
      </c>
      <c r="V13" s="361" t="str">
        <f t="shared" si="10"/>
        <v/>
      </c>
      <c r="W13" s="101">
        <v>4</v>
      </c>
      <c r="X13" s="101">
        <v>3.7</v>
      </c>
      <c r="Y13" s="109"/>
      <c r="Z13" s="109"/>
      <c r="AA13" s="53"/>
      <c r="AB13" s="66"/>
      <c r="AC13" s="54"/>
      <c r="AD13" s="109"/>
      <c r="AE13" s="54"/>
      <c r="AF13" s="625"/>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row>
    <row r="14" spans="2:101" ht="21" customHeight="1">
      <c r="B14" s="84"/>
      <c r="C14" s="338" t="str">
        <f t="shared" si="7"/>
        <v>TN0067865</v>
      </c>
      <c r="D14" s="338" t="str">
        <f t="shared" si="8"/>
        <v>External Outfall</v>
      </c>
      <c r="E14" s="337" t="str">
        <f t="shared" si="9"/>
        <v>001</v>
      </c>
      <c r="F14" s="338">
        <f t="shared" si="11"/>
        <v>2024</v>
      </c>
      <c r="G14" s="338" t="s">
        <v>326</v>
      </c>
      <c r="H14" s="339">
        <v>11</v>
      </c>
      <c r="I14" s="104">
        <v>0.35</v>
      </c>
      <c r="J14" s="107">
        <v>0.162</v>
      </c>
      <c r="K14" s="107">
        <v>0.12</v>
      </c>
      <c r="L14" s="102">
        <v>0</v>
      </c>
      <c r="M14" s="70"/>
      <c r="N14" s="71"/>
      <c r="O14" s="361" t="str">
        <f t="shared" si="0"/>
        <v/>
      </c>
      <c r="P14" s="361" t="str">
        <f t="shared" si="1"/>
        <v/>
      </c>
      <c r="Q14" s="102"/>
      <c r="R14" s="110"/>
      <c r="S14" s="70"/>
      <c r="T14" s="71"/>
      <c r="U14" s="361" t="str">
        <f t="shared" si="2"/>
        <v/>
      </c>
      <c r="V14" s="361" t="str">
        <f t="shared" si="10"/>
        <v/>
      </c>
      <c r="W14" s="71"/>
      <c r="X14" s="71"/>
      <c r="Y14" s="110">
        <v>9.2</v>
      </c>
      <c r="Z14" s="110">
        <v>7.3</v>
      </c>
      <c r="AA14" s="55"/>
      <c r="AB14" s="67"/>
      <c r="AC14" s="56"/>
      <c r="AD14" s="110"/>
      <c r="AE14" s="56"/>
      <c r="AF14" s="626">
        <v>1.87</v>
      </c>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row>
    <row r="15" spans="2:101" ht="21" customHeight="1">
      <c r="B15" s="84"/>
      <c r="C15" s="338" t="str">
        <f t="shared" si="7"/>
        <v>TN0067865</v>
      </c>
      <c r="D15" s="338" t="str">
        <f t="shared" si="8"/>
        <v>External Outfall</v>
      </c>
      <c r="E15" s="337" t="str">
        <f t="shared" si="9"/>
        <v>001</v>
      </c>
      <c r="F15" s="338">
        <f t="shared" si="11"/>
        <v>2024</v>
      </c>
      <c r="G15" s="338" t="s">
        <v>326</v>
      </c>
      <c r="H15" s="339">
        <v>12</v>
      </c>
      <c r="I15" s="100">
        <v>0.15</v>
      </c>
      <c r="J15" s="106">
        <v>0.206</v>
      </c>
      <c r="K15" s="106">
        <v>0.153</v>
      </c>
      <c r="L15" s="101">
        <v>0</v>
      </c>
      <c r="M15" s="112"/>
      <c r="N15" s="101"/>
      <c r="O15" s="361" t="str">
        <f t="shared" si="0"/>
        <v/>
      </c>
      <c r="P15" s="361" t="str">
        <f t="shared" si="1"/>
        <v/>
      </c>
      <c r="Q15" s="101"/>
      <c r="R15" s="109"/>
      <c r="S15" s="112"/>
      <c r="T15" s="101"/>
      <c r="U15" s="361" t="str">
        <f t="shared" si="2"/>
        <v/>
      </c>
      <c r="V15" s="361" t="str">
        <f t="shared" si="10"/>
        <v/>
      </c>
      <c r="W15" s="101"/>
      <c r="X15" s="101"/>
      <c r="Y15" s="109">
        <v>9</v>
      </c>
      <c r="Z15" s="109">
        <v>7.2</v>
      </c>
      <c r="AA15" s="53" t="s">
        <v>406</v>
      </c>
      <c r="AB15" s="66">
        <v>0.1</v>
      </c>
      <c r="AC15" s="54" t="s">
        <v>406</v>
      </c>
      <c r="AD15" s="109">
        <v>1</v>
      </c>
      <c r="AE15" s="54"/>
      <c r="AF15" s="625">
        <v>1.61</v>
      </c>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row>
    <row r="16" spans="2:101" ht="21" customHeight="1">
      <c r="B16" s="84"/>
      <c r="C16" s="338" t="str">
        <f t="shared" si="7"/>
        <v>TN0067865</v>
      </c>
      <c r="D16" s="338" t="str">
        <f t="shared" si="8"/>
        <v>External Outfall</v>
      </c>
      <c r="E16" s="337" t="str">
        <f t="shared" si="9"/>
        <v>001</v>
      </c>
      <c r="F16" s="338">
        <f t="shared" si="11"/>
        <v>2024</v>
      </c>
      <c r="G16" s="338" t="s">
        <v>326</v>
      </c>
      <c r="H16" s="339">
        <v>13</v>
      </c>
      <c r="I16" s="104">
        <v>1.3</v>
      </c>
      <c r="J16" s="107">
        <v>0.311</v>
      </c>
      <c r="K16" s="107">
        <v>0.243</v>
      </c>
      <c r="L16" s="102">
        <v>0</v>
      </c>
      <c r="M16" s="70">
        <v>128</v>
      </c>
      <c r="N16" s="71">
        <v>107</v>
      </c>
      <c r="O16" s="361">
        <f t="shared" si="0"/>
        <v>216.84833999999998</v>
      </c>
      <c r="P16" s="361">
        <f t="shared" si="1"/>
        <v>16.40625</v>
      </c>
      <c r="Q16" s="102"/>
      <c r="R16" s="110"/>
      <c r="S16" s="70"/>
      <c r="T16" s="71">
        <v>130</v>
      </c>
      <c r="U16" s="361">
        <f t="shared" si="2"/>
        <v>263.4606</v>
      </c>
      <c r="V16" s="361" t="str">
        <f t="shared" si="10"/>
        <v/>
      </c>
      <c r="W16" s="71"/>
      <c r="X16" s="71"/>
      <c r="Y16" s="72">
        <v>7.4</v>
      </c>
      <c r="Z16" s="72">
        <v>7.2</v>
      </c>
      <c r="AA16" s="73"/>
      <c r="AB16" s="31"/>
      <c r="AC16" s="74"/>
      <c r="AD16" s="72"/>
      <c r="AE16" s="74"/>
      <c r="AF16" s="637">
        <v>1.44</v>
      </c>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row>
    <row r="17" spans="2:40" ht="21" customHeight="1">
      <c r="B17" s="84"/>
      <c r="C17" s="338" t="str">
        <f t="shared" si="7"/>
        <v>TN0067865</v>
      </c>
      <c r="D17" s="338" t="str">
        <f t="shared" si="8"/>
        <v>External Outfall</v>
      </c>
      <c r="E17" s="337" t="str">
        <f t="shared" si="9"/>
        <v>001</v>
      </c>
      <c r="F17" s="338">
        <f t="shared" si="11"/>
        <v>2024</v>
      </c>
      <c r="G17" s="338" t="s">
        <v>326</v>
      </c>
      <c r="H17" s="339">
        <v>14</v>
      </c>
      <c r="I17" s="100">
        <v>0</v>
      </c>
      <c r="J17" s="106">
        <v>0.191</v>
      </c>
      <c r="K17" s="106">
        <v>0.174</v>
      </c>
      <c r="L17" s="101">
        <v>0</v>
      </c>
      <c r="M17" s="112"/>
      <c r="N17" s="101"/>
      <c r="O17" s="361" t="str">
        <f t="shared" si="0"/>
        <v/>
      </c>
      <c r="P17" s="361" t="str">
        <f t="shared" si="1"/>
        <v/>
      </c>
      <c r="Q17" s="101"/>
      <c r="R17" s="109"/>
      <c r="S17" s="112"/>
      <c r="T17" s="101"/>
      <c r="U17" s="361" t="str">
        <f t="shared" si="2"/>
        <v/>
      </c>
      <c r="V17" s="361" t="str">
        <f t="shared" si="10"/>
        <v/>
      </c>
      <c r="W17" s="101"/>
      <c r="X17" s="101"/>
      <c r="Y17" s="109"/>
      <c r="Z17" s="109"/>
      <c r="AA17" s="53"/>
      <c r="AB17" s="66"/>
      <c r="AC17" s="54"/>
      <c r="AD17" s="109"/>
      <c r="AE17" s="54"/>
      <c r="AF17" s="625"/>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1"/>
        <v>2024</v>
      </c>
      <c r="G18" s="338" t="s">
        <v>326</v>
      </c>
      <c r="H18" s="339">
        <v>15</v>
      </c>
      <c r="I18" s="104">
        <v>0</v>
      </c>
      <c r="J18" s="107">
        <v>0.274</v>
      </c>
      <c r="K18" s="107">
        <v>0.26</v>
      </c>
      <c r="L18" s="102">
        <v>0</v>
      </c>
      <c r="M18" s="113"/>
      <c r="N18" s="102"/>
      <c r="O18" s="361" t="str">
        <f t="shared" si="0"/>
        <v/>
      </c>
      <c r="P18" s="361" t="str">
        <f t="shared" si="1"/>
        <v/>
      </c>
      <c r="Q18" s="102"/>
      <c r="R18" s="110"/>
      <c r="S18" s="113"/>
      <c r="T18" s="102"/>
      <c r="U18" s="361" t="str">
        <f t="shared" si="2"/>
        <v/>
      </c>
      <c r="V18" s="361" t="str">
        <f t="shared" si="10"/>
        <v/>
      </c>
      <c r="W18" s="102"/>
      <c r="X18" s="102"/>
      <c r="Y18" s="110">
        <v>6.3</v>
      </c>
      <c r="Z18" s="110">
        <v>7.1</v>
      </c>
      <c r="AA18" s="55"/>
      <c r="AB18" s="67"/>
      <c r="AC18" s="56"/>
      <c r="AD18" s="110"/>
      <c r="AE18" s="56"/>
      <c r="AF18" s="626">
        <v>0.15</v>
      </c>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1"/>
        <v>2024</v>
      </c>
      <c r="G19" s="338" t="s">
        <v>326</v>
      </c>
      <c r="H19" s="339">
        <v>16</v>
      </c>
      <c r="I19" s="100">
        <v>0</v>
      </c>
      <c r="J19" s="106">
        <v>0.242</v>
      </c>
      <c r="K19" s="106">
        <v>0.237</v>
      </c>
      <c r="L19" s="101">
        <v>0</v>
      </c>
      <c r="M19" s="112"/>
      <c r="N19" s="101"/>
      <c r="O19" s="361" t="str">
        <f t="shared" si="0"/>
        <v/>
      </c>
      <c r="P19" s="361" t="str">
        <f t="shared" si="1"/>
        <v/>
      </c>
      <c r="Q19" s="101"/>
      <c r="R19" s="109"/>
      <c r="S19" s="112"/>
      <c r="T19" s="101"/>
      <c r="U19" s="361" t="str">
        <f t="shared" si="2"/>
        <v/>
      </c>
      <c r="V19" s="361" t="str">
        <f t="shared" si="10"/>
        <v/>
      </c>
      <c r="W19" s="101"/>
      <c r="X19" s="101"/>
      <c r="Y19" s="109">
        <v>6.4</v>
      </c>
      <c r="Z19" s="109">
        <v>7</v>
      </c>
      <c r="AA19" s="53"/>
      <c r="AB19" s="66"/>
      <c r="AC19" s="54"/>
      <c r="AD19" s="109"/>
      <c r="AE19" s="54"/>
      <c r="AF19" s="625">
        <v>0.53</v>
      </c>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1"/>
        <v>2024</v>
      </c>
      <c r="G20" s="338" t="s">
        <v>326</v>
      </c>
      <c r="H20" s="339">
        <v>17</v>
      </c>
      <c r="I20" s="104">
        <v>0</v>
      </c>
      <c r="J20" s="107">
        <v>0.3</v>
      </c>
      <c r="K20" s="107">
        <v>0.237</v>
      </c>
      <c r="L20" s="102">
        <v>0</v>
      </c>
      <c r="M20" s="113"/>
      <c r="N20" s="102"/>
      <c r="O20" s="361" t="str">
        <f t="shared" si="0"/>
        <v/>
      </c>
      <c r="P20" s="361" t="str">
        <f t="shared" si="1"/>
        <v/>
      </c>
      <c r="Q20" s="102">
        <v>107</v>
      </c>
      <c r="R20" s="110">
        <v>216.8</v>
      </c>
      <c r="S20" s="113"/>
      <c r="T20" s="102"/>
      <c r="U20" s="361" t="str">
        <f t="shared" si="2"/>
        <v/>
      </c>
      <c r="V20" s="361" t="str">
        <f t="shared" si="10"/>
        <v/>
      </c>
      <c r="W20" s="102">
        <v>130</v>
      </c>
      <c r="X20" s="102">
        <v>263.5</v>
      </c>
      <c r="Y20" s="110"/>
      <c r="Z20" s="110"/>
      <c r="AA20" s="55"/>
      <c r="AB20" s="67"/>
      <c r="AC20" s="56"/>
      <c r="AD20" s="110"/>
      <c r="AE20" s="56"/>
      <c r="AF20" s="626"/>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1"/>
        <v>2024</v>
      </c>
      <c r="G21" s="338" t="s">
        <v>326</v>
      </c>
      <c r="H21" s="339">
        <v>18</v>
      </c>
      <c r="I21" s="100">
        <v>0</v>
      </c>
      <c r="J21" s="106">
        <v>0.204</v>
      </c>
      <c r="K21" s="106">
        <v>0.229</v>
      </c>
      <c r="L21" s="101">
        <v>0</v>
      </c>
      <c r="M21" s="112"/>
      <c r="N21" s="101"/>
      <c r="O21" s="361" t="str">
        <f t="shared" si="0"/>
        <v/>
      </c>
      <c r="P21" s="361" t="str">
        <f t="shared" si="1"/>
        <v/>
      </c>
      <c r="Q21" s="101"/>
      <c r="R21" s="109"/>
      <c r="S21" s="112"/>
      <c r="T21" s="101"/>
      <c r="U21" s="361" t="str">
        <f t="shared" si="2"/>
        <v/>
      </c>
      <c r="V21" s="361" t="str">
        <f t="shared" si="10"/>
        <v/>
      </c>
      <c r="W21" s="101"/>
      <c r="X21" s="101"/>
      <c r="Y21" s="109">
        <v>9.4</v>
      </c>
      <c r="Z21" s="109">
        <v>7.2</v>
      </c>
      <c r="AA21" s="53"/>
      <c r="AB21" s="66"/>
      <c r="AC21" s="54"/>
      <c r="AD21" s="109"/>
      <c r="AE21" s="54"/>
      <c r="AF21" s="625">
        <v>0.44</v>
      </c>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1"/>
        <v>2024</v>
      </c>
      <c r="G22" s="338" t="s">
        <v>326</v>
      </c>
      <c r="H22" s="339">
        <v>19</v>
      </c>
      <c r="I22" s="104">
        <v>0</v>
      </c>
      <c r="J22" s="107">
        <v>0.201</v>
      </c>
      <c r="K22" s="107">
        <v>0.193</v>
      </c>
      <c r="L22" s="102">
        <v>0</v>
      </c>
      <c r="M22" s="70"/>
      <c r="N22" s="71"/>
      <c r="O22" s="361" t="str">
        <f t="shared" si="0"/>
        <v/>
      </c>
      <c r="P22" s="361" t="str">
        <f t="shared" si="1"/>
        <v/>
      </c>
      <c r="Q22" s="102"/>
      <c r="R22" s="110"/>
      <c r="S22" s="70"/>
      <c r="T22" s="71"/>
      <c r="U22" s="361" t="str">
        <f t="shared" si="2"/>
        <v/>
      </c>
      <c r="V22" s="361" t="str">
        <f t="shared" si="10"/>
        <v/>
      </c>
      <c r="W22" s="71"/>
      <c r="X22" s="71"/>
      <c r="Y22" s="110"/>
      <c r="Z22" s="110"/>
      <c r="AA22" s="55"/>
      <c r="AB22" s="67"/>
      <c r="AC22" s="56"/>
      <c r="AD22" s="110"/>
      <c r="AE22" s="56"/>
      <c r="AF22" s="626"/>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1"/>
        <v>2024</v>
      </c>
      <c r="G23" s="338" t="s">
        <v>326</v>
      </c>
      <c r="H23" s="339">
        <v>20</v>
      </c>
      <c r="I23" s="100">
        <v>0</v>
      </c>
      <c r="J23" s="106">
        <v>0.263</v>
      </c>
      <c r="K23" s="106">
        <v>0.252</v>
      </c>
      <c r="L23" s="101">
        <v>0</v>
      </c>
      <c r="M23" s="112">
        <v>206</v>
      </c>
      <c r="N23" s="101">
        <v>6</v>
      </c>
      <c r="O23" s="361">
        <f t="shared" si="0"/>
        <v>12.61008</v>
      </c>
      <c r="P23" s="361">
        <f t="shared" si="1"/>
        <v>97.0873786407767</v>
      </c>
      <c r="Q23" s="101"/>
      <c r="R23" s="109"/>
      <c r="S23" s="112"/>
      <c r="T23" s="101">
        <v>2</v>
      </c>
      <c r="U23" s="361">
        <f t="shared" si="2"/>
        <v>4.20336</v>
      </c>
      <c r="V23" s="361" t="str">
        <f t="shared" si="10"/>
        <v/>
      </c>
      <c r="W23" s="101"/>
      <c r="X23" s="101"/>
      <c r="Y23" s="109">
        <v>11.1</v>
      </c>
      <c r="Z23" s="109">
        <v>7.1</v>
      </c>
      <c r="AA23" s="53" t="s">
        <v>406</v>
      </c>
      <c r="AB23" s="66">
        <v>0.1</v>
      </c>
      <c r="AC23" s="54" t="s">
        <v>406</v>
      </c>
      <c r="AD23" s="109">
        <v>1</v>
      </c>
      <c r="AE23" s="54"/>
      <c r="AF23" s="625">
        <v>1.55</v>
      </c>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1"/>
        <v>2024</v>
      </c>
      <c r="G24" s="338" t="s">
        <v>326</v>
      </c>
      <c r="H24" s="339">
        <v>21</v>
      </c>
      <c r="I24" s="104">
        <v>0</v>
      </c>
      <c r="J24" s="107">
        <v>0.122</v>
      </c>
      <c r="K24" s="107">
        <v>0.117</v>
      </c>
      <c r="L24" s="102">
        <v>0</v>
      </c>
      <c r="M24" s="70"/>
      <c r="N24" s="71"/>
      <c r="O24" s="361" t="str">
        <f t="shared" si="0"/>
        <v/>
      </c>
      <c r="P24" s="361" t="str">
        <f t="shared" si="1"/>
        <v/>
      </c>
      <c r="Q24" s="102"/>
      <c r="R24" s="110"/>
      <c r="S24" s="70"/>
      <c r="T24" s="71"/>
      <c r="U24" s="361" t="str">
        <f t="shared" si="2"/>
        <v/>
      </c>
      <c r="V24" s="361" t="str">
        <f t="shared" si="10"/>
        <v/>
      </c>
      <c r="W24" s="71"/>
      <c r="X24" s="71"/>
      <c r="Y24" s="110">
        <v>10.8</v>
      </c>
      <c r="Z24" s="110">
        <v>7.2</v>
      </c>
      <c r="AA24" s="55"/>
      <c r="AB24" s="67"/>
      <c r="AC24" s="56"/>
      <c r="AD24" s="110"/>
      <c r="AE24" s="56"/>
      <c r="AF24" s="626">
        <v>1.3</v>
      </c>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1"/>
        <v>2024</v>
      </c>
      <c r="G25" s="338" t="s">
        <v>326</v>
      </c>
      <c r="H25" s="339">
        <v>22</v>
      </c>
      <c r="I25" s="100">
        <v>0.7</v>
      </c>
      <c r="J25" s="106">
        <v>0.241</v>
      </c>
      <c r="K25" s="106">
        <v>0.226</v>
      </c>
      <c r="L25" s="101">
        <v>0</v>
      </c>
      <c r="M25" s="112"/>
      <c r="N25" s="101"/>
      <c r="O25" s="361" t="str">
        <f t="shared" si="0"/>
        <v/>
      </c>
      <c r="P25" s="361" t="str">
        <f t="shared" si="1"/>
        <v/>
      </c>
      <c r="Q25" s="101"/>
      <c r="R25" s="109"/>
      <c r="S25" s="112"/>
      <c r="T25" s="101"/>
      <c r="U25" s="361" t="str">
        <f t="shared" si="2"/>
        <v/>
      </c>
      <c r="V25" s="361" t="str">
        <f t="shared" si="10"/>
        <v/>
      </c>
      <c r="W25" s="101"/>
      <c r="X25" s="101"/>
      <c r="Y25" s="109">
        <v>8.8</v>
      </c>
      <c r="Z25" s="109">
        <v>7.3</v>
      </c>
      <c r="AA25" s="53"/>
      <c r="AB25" s="66"/>
      <c r="AC25" s="54"/>
      <c r="AD25" s="109"/>
      <c r="AE25" s="54"/>
      <c r="AF25" s="625">
        <v>1.48</v>
      </c>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1"/>
        <v>2024</v>
      </c>
      <c r="G26" s="338" t="s">
        <v>326</v>
      </c>
      <c r="H26" s="339">
        <v>23</v>
      </c>
      <c r="I26" s="104">
        <v>0</v>
      </c>
      <c r="J26" s="107">
        <v>0.194</v>
      </c>
      <c r="K26" s="107">
        <v>0.195</v>
      </c>
      <c r="L26" s="102">
        <v>0</v>
      </c>
      <c r="M26" s="113"/>
      <c r="N26" s="102"/>
      <c r="O26" s="361" t="str">
        <f t="shared" si="0"/>
        <v/>
      </c>
      <c r="P26" s="361" t="str">
        <f t="shared" si="1"/>
        <v/>
      </c>
      <c r="Q26" s="102"/>
      <c r="R26" s="110"/>
      <c r="S26" s="113"/>
      <c r="T26" s="102"/>
      <c r="U26" s="361" t="str">
        <f t="shared" si="2"/>
        <v/>
      </c>
      <c r="V26" s="361" t="str">
        <f t="shared" si="10"/>
        <v/>
      </c>
      <c r="W26" s="102"/>
      <c r="X26" s="102"/>
      <c r="Y26" s="110">
        <v>10.6</v>
      </c>
      <c r="Z26" s="110">
        <v>7.1</v>
      </c>
      <c r="AA26" s="55"/>
      <c r="AB26" s="67"/>
      <c r="AC26" s="56"/>
      <c r="AD26" s="110"/>
      <c r="AE26" s="56"/>
      <c r="AF26" s="626">
        <v>0.88</v>
      </c>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1"/>
        <v>2024</v>
      </c>
      <c r="G27" s="338" t="s">
        <v>326</v>
      </c>
      <c r="H27" s="339">
        <v>24</v>
      </c>
      <c r="I27" s="100">
        <v>0</v>
      </c>
      <c r="J27" s="106">
        <v>0.167</v>
      </c>
      <c r="K27" s="106">
        <v>0.159</v>
      </c>
      <c r="L27" s="101">
        <v>0</v>
      </c>
      <c r="M27" s="112"/>
      <c r="N27" s="101"/>
      <c r="O27" s="361" t="str">
        <f t="shared" si="0"/>
        <v/>
      </c>
      <c r="P27" s="361" t="str">
        <f t="shared" si="1"/>
        <v/>
      </c>
      <c r="Q27" s="101">
        <v>6</v>
      </c>
      <c r="R27" s="109">
        <v>12.6</v>
      </c>
      <c r="S27" s="112"/>
      <c r="T27" s="101"/>
      <c r="U27" s="361" t="str">
        <f t="shared" si="2"/>
        <v/>
      </c>
      <c r="V27" s="361" t="str">
        <f t="shared" si="10"/>
        <v/>
      </c>
      <c r="W27" s="101">
        <v>2</v>
      </c>
      <c r="X27" s="101">
        <v>4.2</v>
      </c>
      <c r="Y27" s="109"/>
      <c r="Z27" s="109"/>
      <c r="AA27" s="53"/>
      <c r="AB27" s="66"/>
      <c r="AC27" s="54"/>
      <c r="AD27" s="109"/>
      <c r="AE27" s="54"/>
      <c r="AF27" s="625"/>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1"/>
        <v>2024</v>
      </c>
      <c r="G28" s="338" t="s">
        <v>326</v>
      </c>
      <c r="H28" s="339">
        <v>25</v>
      </c>
      <c r="I28" s="104">
        <v>0</v>
      </c>
      <c r="J28" s="107">
        <v>0.151</v>
      </c>
      <c r="K28" s="107">
        <v>0.143</v>
      </c>
      <c r="L28" s="102">
        <v>0</v>
      </c>
      <c r="M28" s="70"/>
      <c r="N28" s="71"/>
      <c r="O28" s="361" t="str">
        <f t="shared" si="0"/>
        <v/>
      </c>
      <c r="P28" s="361" t="str">
        <f t="shared" si="1"/>
        <v/>
      </c>
      <c r="Q28" s="102"/>
      <c r="R28" s="110"/>
      <c r="S28" s="70"/>
      <c r="T28" s="71"/>
      <c r="U28" s="361" t="str">
        <f t="shared" si="2"/>
        <v/>
      </c>
      <c r="V28" s="361" t="str">
        <f t="shared" si="10"/>
        <v/>
      </c>
      <c r="W28" s="71"/>
      <c r="X28" s="71"/>
      <c r="Y28" s="110">
        <v>9.4</v>
      </c>
      <c r="Z28" s="110">
        <v>7.3</v>
      </c>
      <c r="AA28" s="55"/>
      <c r="AB28" s="67"/>
      <c r="AC28" s="56"/>
      <c r="AD28" s="110"/>
      <c r="AE28" s="56"/>
      <c r="AF28" s="626">
        <v>0.5</v>
      </c>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1"/>
        <v>2024</v>
      </c>
      <c r="G29" s="338" t="s">
        <v>326</v>
      </c>
      <c r="H29" s="339">
        <v>26</v>
      </c>
      <c r="I29" s="100">
        <v>0</v>
      </c>
      <c r="J29" s="106">
        <v>0.165</v>
      </c>
      <c r="K29" s="106">
        <v>0.149</v>
      </c>
      <c r="L29" s="101">
        <v>0</v>
      </c>
      <c r="M29" s="112"/>
      <c r="N29" s="101"/>
      <c r="O29" s="361" t="str">
        <f t="shared" si="0"/>
        <v/>
      </c>
      <c r="P29" s="361" t="str">
        <f t="shared" si="1"/>
        <v/>
      </c>
      <c r="Q29" s="101"/>
      <c r="R29" s="109"/>
      <c r="S29" s="112"/>
      <c r="T29" s="101"/>
      <c r="U29" s="361" t="str">
        <f t="shared" si="2"/>
        <v/>
      </c>
      <c r="V29" s="361" t="str">
        <f t="shared" si="10"/>
        <v/>
      </c>
      <c r="W29" s="101"/>
      <c r="X29" s="101"/>
      <c r="Y29" s="109">
        <v>9.2</v>
      </c>
      <c r="Z29" s="109">
        <v>7.2</v>
      </c>
      <c r="AA29" s="53"/>
      <c r="AB29" s="66"/>
      <c r="AC29" s="54"/>
      <c r="AD29" s="109"/>
      <c r="AE29" s="54"/>
      <c r="AF29" s="625">
        <v>1.51</v>
      </c>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1"/>
        <v>2024</v>
      </c>
      <c r="G30" s="338" t="s">
        <v>326</v>
      </c>
      <c r="H30" s="339">
        <v>27</v>
      </c>
      <c r="I30" s="104">
        <v>0.02</v>
      </c>
      <c r="J30" s="150">
        <v>0.175</v>
      </c>
      <c r="K30" s="150">
        <v>0.156</v>
      </c>
      <c r="L30" s="102">
        <v>0</v>
      </c>
      <c r="M30" s="70"/>
      <c r="N30" s="71"/>
      <c r="O30" s="361" t="str">
        <f t="shared" si="0"/>
        <v/>
      </c>
      <c r="P30" s="361" t="str">
        <f t="shared" si="1"/>
        <v/>
      </c>
      <c r="Q30" s="102"/>
      <c r="R30" s="110"/>
      <c r="S30" s="70"/>
      <c r="T30" s="71"/>
      <c r="U30" s="361" t="str">
        <f t="shared" si="2"/>
        <v/>
      </c>
      <c r="V30" s="361" t="str">
        <f t="shared" si="10"/>
        <v/>
      </c>
      <c r="W30" s="71"/>
      <c r="X30" s="71"/>
      <c r="Y30" s="110">
        <v>9.1</v>
      </c>
      <c r="Z30" s="110">
        <v>7.2</v>
      </c>
      <c r="AA30" s="55"/>
      <c r="AB30" s="67"/>
      <c r="AC30" s="56"/>
      <c r="AD30" s="110"/>
      <c r="AE30" s="56"/>
      <c r="AF30" s="626">
        <v>1.7</v>
      </c>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1"/>
        <v>2024</v>
      </c>
      <c r="G31" s="338" t="s">
        <v>326</v>
      </c>
      <c r="H31" s="339">
        <v>28</v>
      </c>
      <c r="I31" s="100">
        <v>0.3</v>
      </c>
      <c r="J31" s="106">
        <v>0.161</v>
      </c>
      <c r="K31" s="106">
        <v>0.143</v>
      </c>
      <c r="L31" s="101">
        <v>0</v>
      </c>
      <c r="M31" s="112">
        <v>228</v>
      </c>
      <c r="N31" s="101">
        <v>13</v>
      </c>
      <c r="O31" s="361">
        <f t="shared" si="0"/>
        <v>15.504059999999997</v>
      </c>
      <c r="P31" s="361">
        <f t="shared" si="1"/>
        <v>94.2982456140351</v>
      </c>
      <c r="Q31" s="101"/>
      <c r="R31" s="109"/>
      <c r="S31" s="112"/>
      <c r="T31" s="101">
        <v>3</v>
      </c>
      <c r="U31" s="361">
        <f t="shared" si="2"/>
        <v>3.5778599999999994</v>
      </c>
      <c r="V31" s="361" t="str">
        <f t="shared" si="10"/>
        <v/>
      </c>
      <c r="W31" s="101"/>
      <c r="X31" s="101"/>
      <c r="Y31" s="109">
        <v>8.4</v>
      </c>
      <c r="Z31" s="109">
        <v>7.2</v>
      </c>
      <c r="AA31" s="53" t="s">
        <v>406</v>
      </c>
      <c r="AB31" s="66">
        <v>0.1</v>
      </c>
      <c r="AC31" s="54" t="s">
        <v>406</v>
      </c>
      <c r="AD31" s="109">
        <v>1</v>
      </c>
      <c r="AE31" s="54"/>
      <c r="AF31" s="625">
        <v>1.08</v>
      </c>
      <c r="AG31" s="101"/>
      <c r="AH31" s="361" t="str">
        <f t="shared" si="3"/>
        <v/>
      </c>
      <c r="AI31" s="101"/>
      <c r="AJ31" s="361" t="str">
        <f t="shared" si="4"/>
        <v/>
      </c>
      <c r="AK31" s="101"/>
      <c r="AL31" s="361" t="str">
        <f t="shared" si="5"/>
        <v/>
      </c>
      <c r="AM31" s="101"/>
      <c r="AN31" s="361" t="str">
        <f t="shared" si="6"/>
        <v/>
      </c>
    </row>
    <row r="32" spans="2:40" ht="21" customHeight="1" thickBot="1">
      <c r="B32" s="84"/>
      <c r="C32" s="341" t="str">
        <f t="shared" si="7"/>
        <v>TN0067865</v>
      </c>
      <c r="D32" s="341" t="str">
        <f t="shared" si="8"/>
        <v>External Outfall</v>
      </c>
      <c r="E32" s="340" t="str">
        <f t="shared" si="9"/>
        <v>001</v>
      </c>
      <c r="F32" s="341">
        <f t="shared" si="11"/>
        <v>2024</v>
      </c>
      <c r="G32" s="341" t="s">
        <v>326</v>
      </c>
      <c r="H32" s="342">
        <v>29</v>
      </c>
      <c r="I32" s="105">
        <v>0</v>
      </c>
      <c r="J32" s="108">
        <v>0.17</v>
      </c>
      <c r="K32" s="108">
        <v>0.247</v>
      </c>
      <c r="L32" s="103">
        <v>0</v>
      </c>
      <c r="M32" s="114"/>
      <c r="N32" s="103"/>
      <c r="O32" s="366" t="str">
        <f t="shared" si="0"/>
        <v/>
      </c>
      <c r="P32" s="366" t="str">
        <f t="shared" si="1"/>
        <v/>
      </c>
      <c r="Q32" s="102">
        <v>13</v>
      </c>
      <c r="R32" s="110">
        <v>15.5</v>
      </c>
      <c r="S32" s="114"/>
      <c r="T32" s="103"/>
      <c r="U32" s="366" t="str">
        <f t="shared" si="2"/>
        <v/>
      </c>
      <c r="V32" s="366" t="str">
        <f>IF(S32&lt;&gt;0,(1-T32/S32)*100,"")</f>
        <v/>
      </c>
      <c r="W32" s="103">
        <v>3</v>
      </c>
      <c r="X32" s="103">
        <v>3.6</v>
      </c>
      <c r="Y32" s="111"/>
      <c r="Z32" s="111"/>
      <c r="AA32" s="55"/>
      <c r="AB32" s="68"/>
      <c r="AC32" s="58"/>
      <c r="AD32" s="111"/>
      <c r="AE32" s="58"/>
      <c r="AF32" s="627"/>
      <c r="AG32" s="103"/>
      <c r="AH32" s="366" t="str">
        <f t="shared" si="3"/>
        <v/>
      </c>
      <c r="AI32" s="103"/>
      <c r="AJ32" s="322" t="str">
        <f t="shared" si="4"/>
        <v/>
      </c>
      <c r="AK32" s="103"/>
      <c r="AL32" s="366" t="str">
        <f t="shared" si="5"/>
        <v/>
      </c>
      <c r="AM32" s="103"/>
      <c r="AN32" s="366" t="str">
        <f t="shared" si="6"/>
        <v/>
      </c>
    </row>
    <row r="33" spans="2:101" s="5" customFormat="1" ht="21" customHeight="1">
      <c r="B33" s="349"/>
      <c r="C33" s="676" t="s">
        <v>311</v>
      </c>
      <c r="D33" s="677"/>
      <c r="E33" s="677"/>
      <c r="F33" s="19"/>
      <c r="G33" s="20"/>
      <c r="H33" s="115" t="s">
        <v>312</v>
      </c>
      <c r="I33" s="116">
        <f>SUM(I4:I32)</f>
        <v>4.07</v>
      </c>
      <c r="J33" s="117">
        <f>SUM(J4:J32)</f>
        <v>5.703999999999998</v>
      </c>
      <c r="K33" s="117">
        <f>SUM(K4:K32)</f>
        <v>5.3229999999999995</v>
      </c>
      <c r="L33" s="118">
        <f>SUM(L4:L32)</f>
        <v>0</v>
      </c>
      <c r="M33" s="123"/>
      <c r="N33" s="124"/>
      <c r="O33" s="118">
        <f>SUM(O4:O32)</f>
        <v>261.62579999999997</v>
      </c>
      <c r="P33" s="124"/>
      <c r="Q33" s="540"/>
      <c r="R33" s="306"/>
      <c r="S33" s="121"/>
      <c r="T33" s="119"/>
      <c r="U33" s="118">
        <f>SUM(U4:U32)</f>
        <v>278.63105999999993</v>
      </c>
      <c r="V33" s="540"/>
      <c r="W33" s="632"/>
      <c r="X33" s="633"/>
      <c r="Y33" s="120"/>
      <c r="Z33" s="120"/>
      <c r="AA33" s="125"/>
      <c r="AB33" s="126"/>
      <c r="AC33" s="127"/>
      <c r="AD33" s="126"/>
      <c r="AE33" s="127"/>
      <c r="AF33" s="638"/>
      <c r="AG33" s="119"/>
      <c r="AH33" s="118">
        <f>SUM(AH4:AH32)</f>
        <v>0.743928</v>
      </c>
      <c r="AI33" s="119"/>
      <c r="AJ33" s="118">
        <f>SUM(AJ4:AJ32)</f>
        <v>14.692578000000001</v>
      </c>
      <c r="AK33" s="119"/>
      <c r="AL33" s="118">
        <f>SUM(AL4:AL32)</f>
        <v>15.436506000000001</v>
      </c>
      <c r="AM33" s="119"/>
      <c r="AN33" s="118">
        <f>SUM(AN4:AN32)</f>
        <v>2.4177660000000003</v>
      </c>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row>
    <row r="34" spans="2:101" s="5" customFormat="1" ht="21" customHeight="1">
      <c r="B34" s="349"/>
      <c r="C34" s="678"/>
      <c r="D34" s="678"/>
      <c r="E34" s="678"/>
      <c r="F34" s="21"/>
      <c r="G34" s="22"/>
      <c r="H34" s="129" t="s">
        <v>313</v>
      </c>
      <c r="I34" s="130"/>
      <c r="J34" s="131">
        <f>AVERAGE(J4:J32)</f>
        <v>0.1966896551724137</v>
      </c>
      <c r="K34" s="131">
        <f>AVERAGE(K4:K32)</f>
        <v>0.18355172413793103</v>
      </c>
      <c r="L34" s="132"/>
      <c r="M34" s="133">
        <f>AVERAGE(M4:M32)</f>
        <v>315.4</v>
      </c>
      <c r="N34" s="362">
        <f>AVERAGE(N4:N32)</f>
        <v>27.6</v>
      </c>
      <c r="O34" s="362">
        <f>AVERAGE(O4:O32)</f>
        <v>52.32516</v>
      </c>
      <c r="P34" s="362">
        <f>(1-N34/M34)*100</f>
        <v>91.24920735573873</v>
      </c>
      <c r="Q34" s="96"/>
      <c r="R34" s="155"/>
      <c r="S34" s="133" t="e">
        <f>AVERAGE(S4:S32)</f>
        <v>#DIV/0!</v>
      </c>
      <c r="T34" s="362">
        <f>AVERAGE(T4:T32)</f>
        <v>28.2</v>
      </c>
      <c r="U34" s="362">
        <f>AVERAGE(U4:U32)</f>
        <v>55.72621199999999</v>
      </c>
      <c r="V34" s="362" t="e">
        <f>(1-T34/S34)*100</f>
        <v>#DIV/0!</v>
      </c>
      <c r="W34" s="634"/>
      <c r="X34" s="635"/>
      <c r="Y34" s="363">
        <f>AVERAGE(Y4:Y32)</f>
        <v>9.185714285714287</v>
      </c>
      <c r="Z34" s="135"/>
      <c r="AA34" s="132"/>
      <c r="AB34" s="363">
        <f>AVERAGE(AB4:AB32)</f>
        <v>0.1</v>
      </c>
      <c r="AC34" s="134"/>
      <c r="AD34" s="363">
        <f>GEOMEAN(AD4:AD32)</f>
        <v>1</v>
      </c>
      <c r="AE34" s="134"/>
      <c r="AF34" s="628">
        <f>AVERAGE(AF4:AF32)</f>
        <v>1.2442857142857144</v>
      </c>
      <c r="AG34" s="362">
        <f>AVERAGE(AG4:AG32)</f>
        <v>0.4</v>
      </c>
      <c r="AH34" s="362">
        <f>AVERAGE(AH4:AH32)</f>
        <v>0.743928</v>
      </c>
      <c r="AI34" s="362">
        <f>AVERAGE(AI4:AI32)</f>
        <v>7.9</v>
      </c>
      <c r="AJ34" s="362">
        <f>AVERAGE(AJ4:AJ32)</f>
        <v>14.692578000000001</v>
      </c>
      <c r="AK34" s="362">
        <f aca="true" t="shared" si="12" ref="AK34:AN34">AVERAGE(AK4:AK32)</f>
        <v>8.3</v>
      </c>
      <c r="AL34" s="362">
        <f t="shared" si="12"/>
        <v>15.436506000000001</v>
      </c>
      <c r="AM34" s="362">
        <f t="shared" si="12"/>
        <v>1.3</v>
      </c>
      <c r="AN34" s="362">
        <f t="shared" si="12"/>
        <v>2.4177660000000003</v>
      </c>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row>
    <row r="35" spans="2:101" s="5" customFormat="1" ht="21" customHeight="1">
      <c r="B35" s="349"/>
      <c r="C35" s="678"/>
      <c r="D35" s="678"/>
      <c r="E35" s="678"/>
      <c r="F35" s="21"/>
      <c r="G35" s="22"/>
      <c r="H35" s="129" t="s">
        <v>314</v>
      </c>
      <c r="I35" s="137">
        <f>MAX(I4:I32)</f>
        <v>1.3</v>
      </c>
      <c r="J35" s="131">
        <f>MAX(J4:J32)</f>
        <v>0.311</v>
      </c>
      <c r="K35" s="131">
        <f aca="true" t="shared" si="13" ref="K35:Z35">MAX(K4:K32)</f>
        <v>0.272</v>
      </c>
      <c r="L35" s="362">
        <f t="shared" si="13"/>
        <v>0</v>
      </c>
      <c r="M35" s="133">
        <f t="shared" si="13"/>
        <v>513</v>
      </c>
      <c r="N35" s="362">
        <f t="shared" si="13"/>
        <v>107</v>
      </c>
      <c r="O35" s="362">
        <f t="shared" si="13"/>
        <v>216.84833999999998</v>
      </c>
      <c r="P35" s="362">
        <f t="shared" si="13"/>
        <v>98.83040935672514</v>
      </c>
      <c r="Q35" s="362">
        <f>MAX(Q4:Q32)</f>
        <v>107</v>
      </c>
      <c r="R35" s="363">
        <f>MAX(R4:R32)</f>
        <v>216.8</v>
      </c>
      <c r="S35" s="133">
        <f t="shared" si="13"/>
        <v>0</v>
      </c>
      <c r="T35" s="362">
        <f t="shared" si="13"/>
        <v>130</v>
      </c>
      <c r="U35" s="362">
        <f t="shared" si="13"/>
        <v>263.4606</v>
      </c>
      <c r="V35" s="362">
        <f t="shared" si="13"/>
        <v>0</v>
      </c>
      <c r="W35" s="362">
        <f>MAX(W4:W32)</f>
        <v>130</v>
      </c>
      <c r="X35" s="363">
        <f>MAX(X4:X32)</f>
        <v>263.5</v>
      </c>
      <c r="Y35" s="363">
        <f t="shared" si="13"/>
        <v>11.1</v>
      </c>
      <c r="Z35" s="363">
        <f t="shared" si="13"/>
        <v>7.4</v>
      </c>
      <c r="AA35" s="132"/>
      <c r="AB35" s="363">
        <f>MAX(AB4:AB32)</f>
        <v>0.1</v>
      </c>
      <c r="AC35" s="134"/>
      <c r="AD35" s="363">
        <f>MAX(AD4:AD32)</f>
        <v>1</v>
      </c>
      <c r="AE35" s="134"/>
      <c r="AF35" s="628">
        <f aca="true" t="shared" si="14" ref="AF35:AN35">MAX(AF4:AF32)</f>
        <v>1.87</v>
      </c>
      <c r="AG35" s="362">
        <f t="shared" si="14"/>
        <v>0.4</v>
      </c>
      <c r="AH35" s="362">
        <f t="shared" si="14"/>
        <v>0.743928</v>
      </c>
      <c r="AI35" s="362">
        <f t="shared" si="14"/>
        <v>7.9</v>
      </c>
      <c r="AJ35" s="362">
        <f t="shared" si="14"/>
        <v>14.692578000000001</v>
      </c>
      <c r="AK35" s="362">
        <f t="shared" si="14"/>
        <v>8.3</v>
      </c>
      <c r="AL35" s="362">
        <f t="shared" si="14"/>
        <v>15.436506000000001</v>
      </c>
      <c r="AM35" s="362">
        <f t="shared" si="14"/>
        <v>1.3</v>
      </c>
      <c r="AN35" s="362">
        <f t="shared" si="14"/>
        <v>2.4177660000000003</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row>
    <row r="36" spans="2:101" s="5" customFormat="1" ht="21" customHeight="1" thickBot="1">
      <c r="B36" s="349"/>
      <c r="C36" s="678"/>
      <c r="D36" s="678"/>
      <c r="E36" s="678"/>
      <c r="F36" s="21"/>
      <c r="G36" s="22"/>
      <c r="H36" s="138" t="s">
        <v>315</v>
      </c>
      <c r="I36" s="317"/>
      <c r="J36" s="318">
        <f>MIN(J4:J32)</f>
        <v>0.122</v>
      </c>
      <c r="K36" s="318">
        <f>MIN(K4:K32)</f>
        <v>0.11</v>
      </c>
      <c r="L36" s="139"/>
      <c r="M36" s="143">
        <f aca="true" t="shared" si="15" ref="M36:Z36">MIN(M4:M32)</f>
        <v>128</v>
      </c>
      <c r="N36" s="140">
        <f t="shared" si="15"/>
        <v>6</v>
      </c>
      <c r="O36" s="140">
        <f t="shared" si="15"/>
        <v>5.5044</v>
      </c>
      <c r="P36" s="542">
        <f t="shared" si="15"/>
        <v>16.40625</v>
      </c>
      <c r="Q36" s="96"/>
      <c r="R36" s="155"/>
      <c r="S36" s="143">
        <f t="shared" si="15"/>
        <v>0</v>
      </c>
      <c r="T36" s="140">
        <f t="shared" si="15"/>
        <v>2</v>
      </c>
      <c r="U36" s="140">
        <f t="shared" si="15"/>
        <v>3.5778599999999994</v>
      </c>
      <c r="V36" s="542">
        <f t="shared" si="15"/>
        <v>0</v>
      </c>
      <c r="W36" s="96"/>
      <c r="X36" s="155"/>
      <c r="Y36" s="141">
        <f t="shared" si="15"/>
        <v>6.3</v>
      </c>
      <c r="Z36" s="141">
        <f t="shared" si="15"/>
        <v>7</v>
      </c>
      <c r="AA36" s="139"/>
      <c r="AB36" s="141">
        <f>MIN(AB4:AB32)</f>
        <v>0.1</v>
      </c>
      <c r="AC36" s="319"/>
      <c r="AD36" s="141">
        <f>MIN(AD5:AD33)</f>
        <v>1</v>
      </c>
      <c r="AE36" s="319"/>
      <c r="AF36" s="639">
        <f>MIN(AF5:AF33)</f>
        <v>0.15</v>
      </c>
      <c r="AG36" s="140">
        <f aca="true" t="shared" si="16" ref="AG36:AN36">MIN(AG4:AG32)</f>
        <v>0.4</v>
      </c>
      <c r="AH36" s="140">
        <f t="shared" si="16"/>
        <v>0.743928</v>
      </c>
      <c r="AI36" s="140">
        <f t="shared" si="16"/>
        <v>7.9</v>
      </c>
      <c r="AJ36" s="140">
        <f t="shared" si="16"/>
        <v>14.692578000000001</v>
      </c>
      <c r="AK36" s="140">
        <f t="shared" si="16"/>
        <v>8.3</v>
      </c>
      <c r="AL36" s="140">
        <f t="shared" si="16"/>
        <v>15.436506000000001</v>
      </c>
      <c r="AM36" s="140">
        <f t="shared" si="16"/>
        <v>1.3</v>
      </c>
      <c r="AN36" s="140">
        <f t="shared" si="16"/>
        <v>2.4177660000000003</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row>
    <row r="37" spans="2:101" s="5" customFormat="1" ht="21" customHeight="1">
      <c r="B37" s="349"/>
      <c r="C37" s="678"/>
      <c r="D37" s="678"/>
      <c r="E37" s="678"/>
      <c r="F37" s="679" t="s">
        <v>316</v>
      </c>
      <c r="G37" s="680"/>
      <c r="H37" s="681"/>
      <c r="I37" s="320"/>
      <c r="J37" s="88"/>
      <c r="K37" s="89"/>
      <c r="L37" s="90"/>
      <c r="M37" s="91"/>
      <c r="N37" s="33">
        <f>'Permit Limits'!X11</f>
        <v>65</v>
      </c>
      <c r="O37" s="33">
        <f>'Permit Limits'!Y11</f>
        <v>54</v>
      </c>
      <c r="P37" s="324"/>
      <c r="Q37" s="323"/>
      <c r="R37" s="321"/>
      <c r="S37" s="91"/>
      <c r="T37" s="33">
        <f>'Permit Limits'!AJ11</f>
        <v>120</v>
      </c>
      <c r="U37" s="33">
        <f>'Permit Limits'!AK11</f>
        <v>100</v>
      </c>
      <c r="V37" s="324"/>
      <c r="W37" s="323"/>
      <c r="X37" s="321"/>
      <c r="Y37" s="354"/>
      <c r="Z37" s="33">
        <f>'Permit Limits'!AR11</f>
        <v>9</v>
      </c>
      <c r="AA37" s="35"/>
      <c r="AB37" s="33">
        <f>'Permit Limits'!AU11</f>
        <v>1</v>
      </c>
      <c r="AC37" s="91"/>
      <c r="AD37" s="34">
        <f>'Permit Limits'!AW11</f>
        <v>487</v>
      </c>
      <c r="AE37" s="91"/>
      <c r="AF37" s="629">
        <f>'Permit Limits'!AY11</f>
        <v>2</v>
      </c>
      <c r="AG37" s="33">
        <f>'Permit Limits'!BB11</f>
        <v>0</v>
      </c>
      <c r="AH37" s="33">
        <f>'Permit Limits'!BC11</f>
        <v>0</v>
      </c>
      <c r="AI37" s="151"/>
      <c r="AJ37" s="33">
        <f>'Permit Limits'!BH11</f>
        <v>0</v>
      </c>
      <c r="AK37" s="33">
        <f>'Permit Limits'!BL11</f>
        <v>9999</v>
      </c>
      <c r="AL37" s="33">
        <f>'Permit Limits'!BM11</f>
        <v>9999</v>
      </c>
      <c r="AM37" s="33">
        <f>'Permit Limits'!BQ11</f>
        <v>9999</v>
      </c>
      <c r="AN37" s="33">
        <f>'Permit Limits'!BR11</f>
        <v>9999</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row>
    <row r="38" spans="2:101" s="5" customFormat="1" ht="21" customHeight="1" thickBot="1">
      <c r="B38" s="349"/>
      <c r="C38" s="678"/>
      <c r="D38" s="678"/>
      <c r="E38" s="678"/>
      <c r="F38" s="682" t="s">
        <v>317</v>
      </c>
      <c r="G38" s="683"/>
      <c r="H38" s="684"/>
      <c r="I38" s="92"/>
      <c r="J38" s="93"/>
      <c r="K38" s="94"/>
      <c r="L38" s="95"/>
      <c r="M38" s="97"/>
      <c r="N38" s="37"/>
      <c r="O38" s="37"/>
      <c r="P38" s="356">
        <f>'Permit Limits'!Z12</f>
        <v>65</v>
      </c>
      <c r="Q38" s="96"/>
      <c r="R38" s="155"/>
      <c r="S38" s="97"/>
      <c r="T38" s="37"/>
      <c r="U38" s="37"/>
      <c r="V38" s="356">
        <f>'Permit Limits'!AL12</f>
        <v>0</v>
      </c>
      <c r="W38" s="96"/>
      <c r="X38" s="155"/>
      <c r="Y38" s="36">
        <f>'Permit Limits'!AP12</f>
        <v>1</v>
      </c>
      <c r="Z38" s="36">
        <f>'Permit Limits'!AR12</f>
        <v>6</v>
      </c>
      <c r="AA38" s="37"/>
      <c r="AB38" s="159"/>
      <c r="AC38" s="97"/>
      <c r="AD38" s="159"/>
      <c r="AE38" s="97"/>
      <c r="AF38" s="640"/>
      <c r="AG38" s="37"/>
      <c r="AH38" s="37"/>
      <c r="AI38" s="152"/>
      <c r="AJ38" s="37"/>
      <c r="AK38" s="37"/>
      <c r="AL38" s="37"/>
      <c r="AM38" s="37"/>
      <c r="AN38" s="37"/>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row>
    <row r="39" spans="2:101" s="5" customFormat="1" ht="21" customHeight="1" thickBot="1">
      <c r="B39" s="349"/>
      <c r="C39" s="678"/>
      <c r="D39" s="678"/>
      <c r="E39" s="678"/>
      <c r="F39" s="685" t="s">
        <v>318</v>
      </c>
      <c r="G39" s="686"/>
      <c r="H39" s="687"/>
      <c r="I39" s="98"/>
      <c r="J39" s="38"/>
      <c r="K39" s="38"/>
      <c r="L39" s="87"/>
      <c r="M39" s="99"/>
      <c r="N39" s="364">
        <f>'Permit Limits'!X13</f>
        <v>45</v>
      </c>
      <c r="O39" s="364">
        <f>'Permit Limits'!Y13</f>
        <v>38</v>
      </c>
      <c r="P39" s="364">
        <f>'Permit Limits'!Z13</f>
        <v>0</v>
      </c>
      <c r="Q39" s="376">
        <f>'Permit Limits'!AA13</f>
        <v>50</v>
      </c>
      <c r="R39" s="279">
        <f>'Permit Limits'!AB13</f>
        <v>42</v>
      </c>
      <c r="S39" s="99"/>
      <c r="T39" s="364">
        <f>'Permit Limits'!AJ13</f>
        <v>100</v>
      </c>
      <c r="U39" s="364">
        <f>'Permit Limits'!AK13</f>
        <v>83</v>
      </c>
      <c r="V39" s="364">
        <f>'Permit Limits'!AL13</f>
        <v>0</v>
      </c>
      <c r="W39" s="376">
        <f>'Permit Limits'!AM13</f>
        <v>110</v>
      </c>
      <c r="X39" s="279">
        <f>'Permit Limits'!AN13</f>
        <v>92</v>
      </c>
      <c r="Y39" s="360">
        <f>'Permit Limits'!AP13</f>
        <v>0</v>
      </c>
      <c r="Z39" s="75"/>
      <c r="AA39" s="87"/>
      <c r="AB39" s="75"/>
      <c r="AC39" s="99"/>
      <c r="AD39" s="360">
        <f>'Permit Limits'!AW13</f>
        <v>126</v>
      </c>
      <c r="AE39" s="99"/>
      <c r="AF39" s="629">
        <f>'Permit Limits'!AY13</f>
        <v>0</v>
      </c>
      <c r="AG39" s="364">
        <f>'Permit Limits'!BB13</f>
        <v>0</v>
      </c>
      <c r="AH39" s="364">
        <f>'Permit Limits'!BC13</f>
        <v>0</v>
      </c>
      <c r="AI39" s="153"/>
      <c r="AJ39" s="364">
        <f>'Permit Limits'!BH13</f>
        <v>0</v>
      </c>
      <c r="AK39" s="364">
        <f>'Permit Limits'!BL13</f>
        <v>9999</v>
      </c>
      <c r="AL39" s="364">
        <f>'Permit Limits'!BM13</f>
        <v>9999</v>
      </c>
      <c r="AM39" s="364">
        <f>'Permit Limits'!BQ13</f>
        <v>9999</v>
      </c>
      <c r="AN39" s="364">
        <f>'Permit Limits'!BR13</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row>
    <row r="40" spans="2:101" s="5" customFormat="1" ht="21" customHeight="1">
      <c r="B40" s="349"/>
      <c r="C40" s="678"/>
      <c r="D40" s="678"/>
      <c r="E40" s="678"/>
      <c r="F40" s="69"/>
      <c r="G40" s="69" t="s">
        <v>319</v>
      </c>
      <c r="I40" s="62"/>
      <c r="J40" s="78"/>
      <c r="K40" s="78"/>
      <c r="L40" s="78"/>
      <c r="M40" s="62"/>
      <c r="N40" s="62"/>
      <c r="O40" s="62"/>
      <c r="P40" s="62"/>
      <c r="Q40" s="62"/>
      <c r="R40" s="62"/>
      <c r="S40" s="357"/>
      <c r="T40" s="357"/>
      <c r="U40" s="357"/>
      <c r="V40" s="355"/>
      <c r="W40" s="355"/>
      <c r="X40" s="355"/>
      <c r="Y40" s="355"/>
      <c r="Z40" s="355"/>
      <c r="AA40" s="355"/>
      <c r="AB40" s="355"/>
      <c r="AC40" s="355"/>
      <c r="AD40" s="355"/>
      <c r="AE40" s="355"/>
      <c r="AF40" s="355"/>
      <c r="AG40" s="355"/>
      <c r="AH40" s="355"/>
      <c r="AI40" s="23"/>
      <c r="AJ40" s="23"/>
      <c r="AK40" s="23"/>
      <c r="AL40" s="23"/>
      <c r="AM40" s="23"/>
      <c r="AN40" s="23"/>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row>
    <row r="41" spans="2:101" s="5" customFormat="1" ht="62.25" customHeight="1">
      <c r="B41" s="349"/>
      <c r="C41" s="678"/>
      <c r="D41" s="678"/>
      <c r="E41" s="678"/>
      <c r="F41" s="24"/>
      <c r="G41" s="24" t="s">
        <v>320</v>
      </c>
      <c r="I41" s="355"/>
      <c r="J41" s="355"/>
      <c r="K41" s="355"/>
      <c r="M41" s="355"/>
      <c r="N41" s="355"/>
      <c r="O41" s="355"/>
      <c r="P41" s="355"/>
      <c r="Q41" s="355"/>
      <c r="R41" s="355"/>
      <c r="S41" s="355"/>
      <c r="T41" s="349"/>
      <c r="U41" s="349"/>
      <c r="V41" s="23"/>
      <c r="W41" s="23"/>
      <c r="X41" s="23"/>
      <c r="Y41" s="23"/>
      <c r="Z41" s="23"/>
      <c r="AA41" s="24"/>
      <c r="AB41" s="23"/>
      <c r="AC41" s="23"/>
      <c r="AD41" s="23"/>
      <c r="AE41" s="23"/>
      <c r="AF41" s="23"/>
      <c r="AG41" s="25"/>
      <c r="AH41" s="25"/>
      <c r="AI41" s="25"/>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row>
    <row r="42" spans="2:101" ht="32.25" customHeight="1">
      <c r="B42" s="349"/>
      <c r="C42" s="674" t="s">
        <v>407</v>
      </c>
      <c r="D42" s="674"/>
      <c r="E42" s="674"/>
      <c r="F42" s="80"/>
      <c r="G42" s="80"/>
      <c r="H42" s="81"/>
      <c r="I42" s="672" t="str">
        <f>Jan!I44</f>
        <v>Buffalo WWTP</v>
      </c>
      <c r="J42" s="672"/>
      <c r="K42" s="672"/>
      <c r="L42" s="76"/>
      <c r="M42" s="351"/>
      <c r="N42" s="351"/>
      <c r="O42" s="351"/>
      <c r="P42" s="351"/>
      <c r="Q42" s="351"/>
      <c r="R42" s="351"/>
      <c r="S42" s="350"/>
      <c r="T42" s="350"/>
      <c r="U42" s="350"/>
      <c r="V42" s="350"/>
      <c r="W42" s="350"/>
      <c r="X42" s="350"/>
      <c r="Y42" s="350"/>
      <c r="Z42" s="350"/>
      <c r="AA42" s="350"/>
      <c r="AB42" s="350"/>
      <c r="AC42" s="350"/>
      <c r="AD42" s="350"/>
      <c r="AE42" s="350"/>
      <c r="AF42" s="350"/>
      <c r="AG42" s="350"/>
      <c r="AH42" s="350"/>
      <c r="AI42" s="350"/>
      <c r="AJ42" s="348"/>
      <c r="AK42" s="348"/>
      <c r="AL42" s="348"/>
      <c r="AM42" s="348"/>
      <c r="AN42" s="34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row>
    <row r="43" spans="2:101" ht="23.25" customHeight="1">
      <c r="B43" s="349"/>
      <c r="C43" s="688" t="s">
        <v>321</v>
      </c>
      <c r="D43" s="688"/>
      <c r="E43" s="688"/>
      <c r="F43" s="358"/>
      <c r="G43" s="358"/>
      <c r="H43" s="32"/>
      <c r="I43" s="673" t="s">
        <v>322</v>
      </c>
      <c r="J43" s="673"/>
      <c r="K43" s="673"/>
      <c r="L43" s="76"/>
      <c r="M43" s="351"/>
      <c r="N43" s="351"/>
      <c r="O43" s="351"/>
      <c r="P43" s="351"/>
      <c r="Q43" s="351"/>
      <c r="R43" s="351"/>
      <c r="S43" s="350"/>
      <c r="T43" s="350"/>
      <c r="U43" s="350"/>
      <c r="V43" s="350"/>
      <c r="W43" s="350"/>
      <c r="X43" s="350"/>
      <c r="Y43" s="350"/>
      <c r="Z43" s="350"/>
      <c r="AA43" s="350"/>
      <c r="AB43" s="350"/>
      <c r="AC43" s="350"/>
      <c r="AD43" s="350"/>
      <c r="AE43" s="350"/>
      <c r="AF43" s="350"/>
      <c r="AG43" s="350"/>
      <c r="AH43" s="350"/>
      <c r="AI43" s="350"/>
      <c r="AJ43" s="348"/>
      <c r="AK43" s="348"/>
      <c r="AL43" s="348"/>
      <c r="AM43" s="348"/>
      <c r="AN43" s="34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row>
    <row r="44" spans="2:101" ht="37.5" customHeight="1">
      <c r="B44" s="350"/>
      <c r="C44" s="621" t="s">
        <v>408</v>
      </c>
      <c r="D44" s="79"/>
      <c r="E44" s="621">
        <v>3456</v>
      </c>
      <c r="F44" s="80"/>
      <c r="G44" s="81"/>
      <c r="H44" s="348"/>
      <c r="I44" s="675" t="str">
        <f>Jan!I46</f>
        <v>Humphreys</v>
      </c>
      <c r="J44" s="675"/>
      <c r="K44" s="675"/>
      <c r="L44" s="59"/>
      <c r="M44" s="26"/>
      <c r="N44" s="26"/>
      <c r="O44" s="26"/>
      <c r="P44" s="26"/>
      <c r="Q44" s="26"/>
      <c r="R44" s="26"/>
      <c r="S44" s="350"/>
      <c r="T44" s="350"/>
      <c r="U44" s="350"/>
      <c r="V44" s="350"/>
      <c r="W44" s="350"/>
      <c r="X44" s="350"/>
      <c r="Y44" s="350"/>
      <c r="Z44" s="350"/>
      <c r="AA44" s="350"/>
      <c r="AB44" s="350"/>
      <c r="AC44" s="350"/>
      <c r="AD44" s="350"/>
      <c r="AE44" s="350"/>
      <c r="AF44" s="350"/>
      <c r="AG44" s="350"/>
      <c r="AH44" s="350"/>
      <c r="AI44" s="348"/>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row>
    <row r="45" spans="2:101" ht="30.75" customHeight="1">
      <c r="B45" s="350"/>
      <c r="C45" s="77" t="s">
        <v>323</v>
      </c>
      <c r="D45" s="77"/>
      <c r="E45" s="77" t="s">
        <v>324</v>
      </c>
      <c r="F45" s="81"/>
      <c r="G45" s="77"/>
      <c r="H45" s="77"/>
      <c r="I45" s="673" t="s">
        <v>325</v>
      </c>
      <c r="J45" s="673"/>
      <c r="K45" s="673"/>
      <c r="L45" s="28"/>
      <c r="M45" s="28"/>
      <c r="N45" s="28"/>
      <c r="O45" s="28"/>
      <c r="P45" s="28"/>
      <c r="Q45" s="28"/>
      <c r="R45" s="2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row>
    <row r="46" spans="2:101" ht="24" customHeight="1">
      <c r="B46" s="348"/>
      <c r="C46" s="348"/>
      <c r="D46" s="348"/>
      <c r="E46" s="348"/>
      <c r="F46" s="348"/>
      <c r="G46" s="348"/>
      <c r="H46" s="28"/>
      <c r="I46" s="28"/>
      <c r="J46" s="28"/>
      <c r="K46" s="28"/>
      <c r="L46" s="28"/>
      <c r="M46" s="29"/>
      <c r="N46" s="29"/>
      <c r="O46" s="29"/>
      <c r="P46" s="29"/>
      <c r="Q46" s="29"/>
      <c r="R46" s="29"/>
      <c r="S46" s="352"/>
      <c r="T46" s="352"/>
      <c r="U46" s="352"/>
      <c r="V46" s="352"/>
      <c r="W46" s="352"/>
      <c r="X46" s="352"/>
      <c r="Y46" s="348"/>
      <c r="Z46" s="348"/>
      <c r="AA46" s="348"/>
      <c r="AB46" s="348"/>
      <c r="AC46" s="348"/>
      <c r="AD46" s="348"/>
      <c r="AE46" s="348"/>
      <c r="AF46" s="348"/>
      <c r="AG46" s="348"/>
      <c r="AH46" s="348"/>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row>
    <row r="47" spans="2:101" s="165" customFormat="1" ht="24" customHeight="1">
      <c r="B47" s="368"/>
      <c r="C47" s="170"/>
      <c r="D47" s="368"/>
      <c r="E47" s="368"/>
      <c r="F47" s="368"/>
      <c r="G47" s="368"/>
      <c r="H47" s="169"/>
      <c r="I47" s="169"/>
      <c r="J47" s="169"/>
      <c r="K47" s="169"/>
      <c r="L47" s="169"/>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row>
    <row r="48" spans="2:101" s="165" customFormat="1" ht="15">
      <c r="B48" s="368"/>
      <c r="C48" s="166"/>
      <c r="D48" s="368"/>
      <c r="E48" s="170"/>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row>
    <row r="49" spans="3:40" s="165" customFormat="1" ht="15">
      <c r="C49" s="368"/>
      <c r="D49" s="166"/>
      <c r="E49" s="166"/>
      <c r="F49" s="166"/>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368"/>
      <c r="D50" s="166"/>
      <c r="E50" s="166"/>
      <c r="F50" s="16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8" customHeight="1">
      <c r="C51" s="368"/>
      <c r="D51" s="368"/>
      <c r="E51" s="171"/>
      <c r="F51" s="368"/>
      <c r="G51" s="166"/>
      <c r="H51" s="166"/>
      <c r="I51" s="166"/>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368"/>
      <c r="E52" s="171"/>
      <c r="F52" s="368"/>
      <c r="G52" s="166"/>
      <c r="H52" s="166"/>
      <c r="I52" s="166"/>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5">
      <c r="C53" s="368"/>
      <c r="D53" s="368"/>
      <c r="E53" s="171"/>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48" customHeight="1">
      <c r="C54" s="368"/>
      <c r="D54" s="368"/>
      <c r="E54" s="171"/>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4.4">
      <c r="C55" s="172"/>
      <c r="D55" s="172"/>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14.4">
      <c r="C56" s="172"/>
      <c r="D56" s="172"/>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44"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row>
    <row r="82" spans="3:44"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row>
    <row r="83" spans="3:44"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row>
    <row r="84" spans="3:44"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row>
    <row r="85" spans="3:44"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row>
    <row r="86" spans="3:44"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row>
    <row r="87" spans="3:44"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row>
    <row r="88" spans="3:44"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row>
    <row r="89" spans="3:44"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row>
    <row r="90" spans="3:44"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9"/>
      <c r="AI90" s="369"/>
      <c r="AJ90" s="369"/>
      <c r="AK90" s="369"/>
      <c r="AL90" s="369"/>
      <c r="AM90" s="369"/>
      <c r="AN90" s="369"/>
      <c r="AO90" s="368"/>
      <c r="AP90" s="368"/>
      <c r="AQ90" s="368"/>
      <c r="AR90" s="368"/>
    </row>
    <row r="91" spans="3:44" s="165" customFormat="1" ht="24" customHeight="1">
      <c r="C91" s="172"/>
      <c r="D91" s="172"/>
      <c r="E91" s="171"/>
      <c r="F91" s="368"/>
      <c r="G91" s="368"/>
      <c r="H91" s="368"/>
      <c r="I91" s="368"/>
      <c r="J91" s="368"/>
      <c r="K91" s="368"/>
      <c r="L91" s="368"/>
      <c r="M91" s="369"/>
      <c r="N91" s="369"/>
      <c r="O91" s="369"/>
      <c r="P91" s="369"/>
      <c r="Q91" s="369"/>
      <c r="R91" s="369"/>
      <c r="S91" s="369"/>
      <c r="T91" s="369"/>
      <c r="U91" s="369"/>
      <c r="V91" s="369"/>
      <c r="W91" s="369"/>
      <c r="X91" s="369"/>
      <c r="Y91" s="369"/>
      <c r="Z91" s="369"/>
      <c r="AA91" s="369"/>
      <c r="AB91" s="369"/>
      <c r="AC91" s="369"/>
      <c r="AD91" s="369"/>
      <c r="AE91" s="369"/>
      <c r="AF91" s="369"/>
      <c r="AG91" s="369"/>
      <c r="AH91" s="368"/>
      <c r="AI91" s="368"/>
      <c r="AJ91" s="368"/>
      <c r="AK91" s="368"/>
      <c r="AL91" s="368"/>
      <c r="AM91" s="368"/>
      <c r="AN91" s="368"/>
      <c r="AO91" s="369"/>
      <c r="AP91" s="369"/>
      <c r="AQ91" s="369"/>
      <c r="AR91" s="369"/>
    </row>
    <row r="92" spans="3:44" s="167" customFormat="1" ht="24" customHeight="1">
      <c r="C92" s="172"/>
      <c r="D92" s="172"/>
      <c r="E92" s="173"/>
      <c r="F92" s="369"/>
      <c r="G92" s="369"/>
      <c r="H92" s="369"/>
      <c r="I92" s="369"/>
      <c r="J92" s="369"/>
      <c r="K92" s="369"/>
      <c r="L92" s="369"/>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c r="AR92" s="368"/>
    </row>
    <row r="93" spans="3:44" s="165" customFormat="1" ht="84" customHeight="1">
      <c r="C93" s="172"/>
      <c r="D93" s="172"/>
      <c r="E93" s="171"/>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row>
    <row r="94" spans="3:44" s="165" customFormat="1" ht="14.4">
      <c r="C94" s="172"/>
      <c r="D94" s="172"/>
      <c r="E94" s="171"/>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row>
    <row r="95" spans="3:44" s="165" customFormat="1" ht="14.4">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row>
    <row r="96" spans="3:44"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5">
      <c r="C107" s="368"/>
      <c r="D107" s="368"/>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5">
      <c r="C108" s="368"/>
      <c r="D108" s="368"/>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174"/>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368"/>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5:40" s="165" customFormat="1" ht="15">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5:40" s="165" customFormat="1" ht="15">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5:40" s="165" customFormat="1" ht="15">
      <c r="E227" s="171"/>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row>
    <row r="228" spans="5:40" s="165" customFormat="1" ht="15">
      <c r="E228" s="171"/>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row>
    <row r="229" spans="5:40" s="165" customFormat="1" ht="15">
      <c r="E229" s="171"/>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row>
    <row r="230" spans="5:40" s="165" customFormat="1" ht="15">
      <c r="E230" s="171"/>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row>
    <row r="231" spans="5:40" s="165" customFormat="1" ht="15">
      <c r="E231" s="171"/>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row>
    <row r="232" spans="5:40" s="165" customFormat="1" ht="15">
      <c r="E232" s="171"/>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row>
    <row r="233" spans="5:40" s="165" customFormat="1" ht="15">
      <c r="E233" s="171"/>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row>
    <row r="234" spans="5:40" s="165" customFormat="1" ht="15">
      <c r="E234" s="171"/>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row>
    <row r="235" spans="5:40" s="165" customFormat="1" ht="15">
      <c r="E235" s="171"/>
      <c r="F235" s="368"/>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row>
    <row r="236" spans="5:40" s="165" customFormat="1" ht="15">
      <c r="E236" s="171"/>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row>
    <row r="237" spans="5:40" s="165" customFormat="1" ht="15">
      <c r="E237" s="171"/>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row>
    <row r="238" spans="5:40" s="165" customFormat="1" ht="15">
      <c r="E238" s="171"/>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row>
    <row r="239" spans="5:40" s="165" customFormat="1" ht="15">
      <c r="E239" s="171"/>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row>
    <row r="240" spans="5:40" s="165" customFormat="1" ht="15">
      <c r="E240" s="171"/>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row>
    <row r="241" spans="5:40" s="165" customFormat="1" ht="15">
      <c r="E241" s="171"/>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row>
    <row r="242" spans="5:40" s="165" customFormat="1" ht="15">
      <c r="E242" s="171"/>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row>
    <row r="243" spans="5:40" s="165" customFormat="1" ht="15">
      <c r="E243" s="171"/>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row>
    <row r="244" spans="5:40" s="165" customFormat="1" ht="15">
      <c r="E244" s="171"/>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row>
    <row r="245" spans="5:40" s="165" customFormat="1" ht="15">
      <c r="E245" s="171"/>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row>
    <row r="246" spans="5:40" s="165" customFormat="1" ht="15">
      <c r="E246" s="171"/>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row>
    <row r="247" spans="5:40" s="165" customFormat="1" ht="15">
      <c r="E247" s="171"/>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row>
    <row r="248" spans="5:40" s="165" customFormat="1" ht="15">
      <c r="E248" s="171"/>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row>
    <row r="249" spans="5:40" s="165" customFormat="1" ht="15">
      <c r="E249" s="171"/>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row>
    <row r="250" spans="5:40" s="165" customFormat="1" ht="15">
      <c r="E250" s="171"/>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row>
    <row r="251" spans="5:40" s="165" customFormat="1" ht="15">
      <c r="E251" s="171"/>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row>
    <row r="252" spans="5:40" s="165" customFormat="1" ht="15">
      <c r="E252" s="171"/>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row>
    <row r="253" spans="5:40" s="165" customFormat="1" ht="15">
      <c r="E253" s="171"/>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row>
    <row r="254" spans="5:40" s="165" customFormat="1" ht="15">
      <c r="E254" s="171"/>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row>
    <row r="255" spans="5:40" s="165" customFormat="1" ht="15">
      <c r="E255" s="171"/>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row>
    <row r="256" spans="5:40" s="165" customFormat="1" ht="15">
      <c r="E256" s="171"/>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row>
    <row r="257" spans="5:40" s="165" customFormat="1" ht="15">
      <c r="E257" s="171"/>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row>
    <row r="258" spans="5:40" s="165" customFormat="1" ht="15">
      <c r="E258" s="171"/>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row>
    <row r="259" spans="5:40" s="165" customFormat="1" ht="15">
      <c r="E259" s="171"/>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row>
    <row r="260" spans="5:40" s="165" customFormat="1" ht="15">
      <c r="E260" s="171"/>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row>
    <row r="261" spans="5:40" s="165" customFormat="1" ht="15">
      <c r="E261" s="171"/>
      <c r="F261" s="368"/>
      <c r="G261" s="368"/>
      <c r="H261" s="368"/>
      <c r="I261" s="368"/>
      <c r="J261" s="368"/>
      <c r="K261" s="368"/>
      <c r="L261" s="368"/>
      <c r="M261" s="368"/>
      <c r="N261" s="368"/>
      <c r="O261" s="368"/>
      <c r="P261" s="368"/>
      <c r="Q261" s="368"/>
      <c r="R261" s="368"/>
      <c r="S261" s="368"/>
      <c r="T261" s="368"/>
      <c r="U261" s="368"/>
      <c r="V261" s="368"/>
      <c r="W261" s="368"/>
      <c r="X261" s="368"/>
      <c r="Y261" s="368"/>
      <c r="Z261" s="368"/>
      <c r="AA261" s="368"/>
      <c r="AB261" s="368"/>
      <c r="AC261" s="368"/>
      <c r="AD261" s="368"/>
      <c r="AE261" s="368"/>
      <c r="AF261" s="368"/>
      <c r="AG261" s="368"/>
      <c r="AH261" s="368"/>
      <c r="AI261" s="368"/>
      <c r="AJ261" s="368"/>
      <c r="AK261" s="368"/>
      <c r="AL261" s="368"/>
      <c r="AM261" s="368"/>
      <c r="AN261" s="368"/>
    </row>
    <row r="262" spans="5:40" s="165" customFormat="1" ht="15">
      <c r="E262" s="171"/>
      <c r="F262" s="368"/>
      <c r="G262" s="368"/>
      <c r="H262" s="368"/>
      <c r="I262" s="368"/>
      <c r="J262" s="368"/>
      <c r="K262" s="368"/>
      <c r="L262" s="368"/>
      <c r="M262" s="368"/>
      <c r="N262" s="368"/>
      <c r="O262" s="368"/>
      <c r="P262" s="368"/>
      <c r="Q262" s="368"/>
      <c r="R262" s="368"/>
      <c r="S262" s="368"/>
      <c r="T262" s="368"/>
      <c r="U262" s="368"/>
      <c r="V262" s="368"/>
      <c r="W262" s="368"/>
      <c r="X262" s="368"/>
      <c r="Y262" s="368"/>
      <c r="Z262" s="368"/>
      <c r="AA262" s="368"/>
      <c r="AB262" s="368"/>
      <c r="AC262" s="368"/>
      <c r="AD262" s="368"/>
      <c r="AE262" s="368"/>
      <c r="AF262" s="368"/>
      <c r="AG262" s="368"/>
      <c r="AH262" s="368"/>
      <c r="AI262" s="368"/>
      <c r="AJ262" s="368"/>
      <c r="AK262" s="368"/>
      <c r="AL262" s="368"/>
      <c r="AM262" s="368"/>
      <c r="AN262" s="368"/>
    </row>
    <row r="263" spans="5:40" s="165" customFormat="1" ht="15">
      <c r="E263" s="171"/>
      <c r="F263" s="368"/>
      <c r="G263" s="368"/>
      <c r="H263" s="368"/>
      <c r="I263" s="368"/>
      <c r="J263" s="368"/>
      <c r="K263" s="368"/>
      <c r="L263" s="368"/>
      <c r="M263" s="368"/>
      <c r="N263" s="368"/>
      <c r="O263" s="368"/>
      <c r="P263" s="368"/>
      <c r="Q263" s="368"/>
      <c r="R263" s="368"/>
      <c r="S263" s="368"/>
      <c r="T263" s="368"/>
      <c r="U263" s="368"/>
      <c r="V263" s="368"/>
      <c r="W263" s="368"/>
      <c r="X263" s="368"/>
      <c r="Y263" s="368"/>
      <c r="Z263" s="368"/>
      <c r="AA263" s="368"/>
      <c r="AB263" s="368"/>
      <c r="AC263" s="368"/>
      <c r="AD263" s="368"/>
      <c r="AE263" s="368"/>
      <c r="AF263" s="368"/>
      <c r="AG263" s="368"/>
      <c r="AH263" s="368"/>
      <c r="AI263" s="368"/>
      <c r="AJ263" s="368"/>
      <c r="AK263" s="368"/>
      <c r="AL263" s="368"/>
      <c r="AM263" s="368"/>
      <c r="AN263" s="368"/>
    </row>
    <row r="264" spans="5:40" s="165" customFormat="1" ht="15">
      <c r="E264" s="171"/>
      <c r="F264" s="368"/>
      <c r="G264" s="368"/>
      <c r="H264" s="368"/>
      <c r="I264" s="368"/>
      <c r="J264" s="368"/>
      <c r="K264" s="368"/>
      <c r="L264" s="368"/>
      <c r="M264" s="368"/>
      <c r="N264" s="368"/>
      <c r="O264" s="368"/>
      <c r="P264" s="368"/>
      <c r="Q264" s="368"/>
      <c r="R264" s="368"/>
      <c r="S264" s="368"/>
      <c r="T264" s="368"/>
      <c r="U264" s="368"/>
      <c r="V264" s="368"/>
      <c r="W264" s="368"/>
      <c r="X264" s="368"/>
      <c r="Y264" s="368"/>
      <c r="Z264" s="368"/>
      <c r="AA264" s="368"/>
      <c r="AB264" s="368"/>
      <c r="AC264" s="368"/>
      <c r="AD264" s="368"/>
      <c r="AE264" s="368"/>
      <c r="AF264" s="368"/>
      <c r="AG264" s="368"/>
      <c r="AH264" s="368"/>
      <c r="AI264" s="368"/>
      <c r="AJ264" s="368"/>
      <c r="AK264" s="368"/>
      <c r="AL264" s="368"/>
      <c r="AM264" s="368"/>
      <c r="AN264" s="368"/>
    </row>
    <row r="265" spans="5:40" s="165" customFormat="1" ht="15">
      <c r="E265" s="171"/>
      <c r="F265" s="368"/>
      <c r="G265" s="368"/>
      <c r="H265" s="368"/>
      <c r="I265" s="368"/>
      <c r="J265" s="368"/>
      <c r="K265" s="368"/>
      <c r="L265" s="368"/>
      <c r="M265" s="368"/>
      <c r="N265" s="368"/>
      <c r="O265" s="368"/>
      <c r="P265" s="368"/>
      <c r="Q265" s="368"/>
      <c r="R265" s="368"/>
      <c r="S265" s="368"/>
      <c r="T265" s="368"/>
      <c r="U265" s="368"/>
      <c r="V265" s="368"/>
      <c r="W265" s="368"/>
      <c r="X265" s="368"/>
      <c r="Y265" s="368"/>
      <c r="Z265" s="368"/>
      <c r="AA265" s="368"/>
      <c r="AB265" s="368"/>
      <c r="AC265" s="368"/>
      <c r="AD265" s="368"/>
      <c r="AE265" s="368"/>
      <c r="AF265" s="368"/>
      <c r="AG265" s="368"/>
      <c r="AH265" s="368"/>
      <c r="AI265" s="368"/>
      <c r="AJ265" s="368"/>
      <c r="AK265" s="368"/>
      <c r="AL265" s="368"/>
      <c r="AM265" s="368"/>
      <c r="AN265" s="368"/>
    </row>
    <row r="266" spans="5:40" s="165" customFormat="1" ht="15">
      <c r="E266" s="171"/>
      <c r="F266" s="368"/>
      <c r="G266" s="368"/>
      <c r="H266" s="368"/>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368"/>
      <c r="AF266" s="368"/>
      <c r="AG266" s="368"/>
      <c r="AH266" s="368"/>
      <c r="AI266" s="368"/>
      <c r="AJ266" s="368"/>
      <c r="AK266" s="368"/>
      <c r="AL266" s="368"/>
      <c r="AM266" s="368"/>
      <c r="AN266" s="368"/>
    </row>
    <row r="267" spans="5:40" s="165" customFormat="1" ht="15">
      <c r="E267" s="171"/>
      <c r="F267" s="368"/>
      <c r="G267" s="368"/>
      <c r="H267" s="368"/>
      <c r="I267" s="368"/>
      <c r="J267" s="368"/>
      <c r="K267" s="368"/>
      <c r="L267" s="368"/>
      <c r="M267" s="368"/>
      <c r="N267" s="368"/>
      <c r="O267" s="368"/>
      <c r="P267" s="368"/>
      <c r="Q267" s="368"/>
      <c r="R267" s="368"/>
      <c r="S267" s="368"/>
      <c r="T267" s="368"/>
      <c r="U267" s="368"/>
      <c r="V267" s="368"/>
      <c r="W267" s="368"/>
      <c r="X267" s="368"/>
      <c r="Y267" s="368"/>
      <c r="Z267" s="368"/>
      <c r="AA267" s="368"/>
      <c r="AB267" s="368"/>
      <c r="AC267" s="368"/>
      <c r="AD267" s="368"/>
      <c r="AE267" s="368"/>
      <c r="AF267" s="368"/>
      <c r="AG267" s="368"/>
      <c r="AH267" s="368"/>
      <c r="AI267" s="368"/>
      <c r="AJ267" s="368"/>
      <c r="AK267" s="368"/>
      <c r="AL267" s="368"/>
      <c r="AM267" s="368"/>
      <c r="AN267" s="368"/>
    </row>
    <row r="268" spans="5:40" s="165" customFormat="1" ht="15">
      <c r="E268" s="171"/>
      <c r="F268" s="368"/>
      <c r="G268" s="368"/>
      <c r="H268" s="368"/>
      <c r="I268" s="368"/>
      <c r="J268" s="368"/>
      <c r="K268" s="368"/>
      <c r="L268" s="368"/>
      <c r="M268" s="368"/>
      <c r="N268" s="368"/>
      <c r="O268" s="368"/>
      <c r="P268" s="368"/>
      <c r="Q268" s="368"/>
      <c r="R268" s="368"/>
      <c r="S268" s="368"/>
      <c r="T268" s="368"/>
      <c r="U268" s="368"/>
      <c r="V268" s="368"/>
      <c r="W268" s="368"/>
      <c r="X268" s="368"/>
      <c r="Y268" s="368"/>
      <c r="Z268" s="368"/>
      <c r="AA268" s="368"/>
      <c r="AB268" s="368"/>
      <c r="AC268" s="368"/>
      <c r="AD268" s="368"/>
      <c r="AE268" s="368"/>
      <c r="AF268" s="368"/>
      <c r="AG268" s="368"/>
      <c r="AH268" s="368"/>
      <c r="AI268" s="368"/>
      <c r="AJ268" s="368"/>
      <c r="AK268" s="368"/>
      <c r="AL268" s="368"/>
      <c r="AM268" s="368"/>
      <c r="AN268" s="368"/>
    </row>
    <row r="269" spans="5:40" s="165" customFormat="1" ht="15">
      <c r="E269" s="171"/>
      <c r="F269" s="368"/>
      <c r="G269" s="368"/>
      <c r="H269" s="368"/>
      <c r="I269" s="368"/>
      <c r="J269" s="368"/>
      <c r="K269" s="368"/>
      <c r="L269" s="368"/>
      <c r="M269" s="368"/>
      <c r="N269" s="368"/>
      <c r="O269" s="368"/>
      <c r="P269" s="368"/>
      <c r="Q269" s="368"/>
      <c r="R269" s="368"/>
      <c r="S269" s="368"/>
      <c r="T269" s="368"/>
      <c r="U269" s="368"/>
      <c r="V269" s="368"/>
      <c r="W269" s="368"/>
      <c r="X269" s="368"/>
      <c r="Y269" s="368"/>
      <c r="Z269" s="368"/>
      <c r="AA269" s="368"/>
      <c r="AB269" s="368"/>
      <c r="AC269" s="368"/>
      <c r="AD269" s="368"/>
      <c r="AE269" s="368"/>
      <c r="AF269" s="368"/>
      <c r="AG269" s="368"/>
      <c r="AH269" s="368"/>
      <c r="AI269" s="368"/>
      <c r="AJ269" s="368"/>
      <c r="AK269" s="368"/>
      <c r="AL269" s="368"/>
      <c r="AM269" s="368"/>
      <c r="AN269" s="368"/>
    </row>
    <row r="270" spans="5:40" s="165" customFormat="1" ht="15">
      <c r="E270" s="171"/>
      <c r="F270" s="368"/>
      <c r="G270" s="368"/>
      <c r="H270" s="368"/>
      <c r="I270" s="368"/>
      <c r="J270" s="368"/>
      <c r="K270" s="368"/>
      <c r="L270" s="368"/>
      <c r="M270" s="368"/>
      <c r="N270" s="368"/>
      <c r="O270" s="368"/>
      <c r="P270" s="368"/>
      <c r="Q270" s="368"/>
      <c r="R270" s="368"/>
      <c r="S270" s="368"/>
      <c r="T270" s="368"/>
      <c r="U270" s="368"/>
      <c r="V270" s="368"/>
      <c r="W270" s="368"/>
      <c r="X270" s="368"/>
      <c r="Y270" s="368"/>
      <c r="Z270" s="368"/>
      <c r="AA270" s="368"/>
      <c r="AB270" s="368"/>
      <c r="AC270" s="368"/>
      <c r="AD270" s="368"/>
      <c r="AE270" s="368"/>
      <c r="AF270" s="368"/>
      <c r="AG270" s="368"/>
      <c r="AH270" s="368"/>
      <c r="AI270" s="368"/>
      <c r="AJ270" s="368"/>
      <c r="AK270" s="368"/>
      <c r="AL270" s="368"/>
      <c r="AM270" s="368"/>
      <c r="AN270" s="368"/>
    </row>
    <row r="271" spans="5:40" s="165" customFormat="1" ht="15">
      <c r="E271" s="171"/>
      <c r="F271" s="368"/>
      <c r="G271" s="368"/>
      <c r="H271" s="368"/>
      <c r="I271" s="368"/>
      <c r="J271" s="368"/>
      <c r="K271" s="368"/>
      <c r="L271" s="368"/>
      <c r="M271" s="368"/>
      <c r="N271" s="368"/>
      <c r="O271" s="368"/>
      <c r="P271" s="368"/>
      <c r="Q271" s="368"/>
      <c r="R271" s="368"/>
      <c r="S271" s="368"/>
      <c r="T271" s="368"/>
      <c r="U271" s="368"/>
      <c r="V271" s="368"/>
      <c r="W271" s="368"/>
      <c r="X271" s="368"/>
      <c r="Y271" s="368"/>
      <c r="Z271" s="368"/>
      <c r="AA271" s="368"/>
      <c r="AB271" s="368"/>
      <c r="AC271" s="368"/>
      <c r="AD271" s="368"/>
      <c r="AE271" s="368"/>
      <c r="AF271" s="368"/>
      <c r="AG271" s="368"/>
      <c r="AH271" s="368"/>
      <c r="AI271" s="368"/>
      <c r="AJ271" s="368"/>
      <c r="AK271" s="368"/>
      <c r="AL271" s="368"/>
      <c r="AM271" s="368"/>
      <c r="AN271" s="368"/>
    </row>
    <row r="272" spans="5:40" s="165" customFormat="1" ht="15">
      <c r="E272" s="171"/>
      <c r="F272" s="368"/>
      <c r="G272" s="368"/>
      <c r="H272" s="368"/>
      <c r="I272" s="368"/>
      <c r="J272" s="368"/>
      <c r="K272" s="368"/>
      <c r="L272" s="368"/>
      <c r="M272" s="368"/>
      <c r="N272" s="368"/>
      <c r="O272" s="368"/>
      <c r="P272" s="368"/>
      <c r="Q272" s="368"/>
      <c r="R272" s="368"/>
      <c r="S272" s="368"/>
      <c r="T272" s="368"/>
      <c r="U272" s="368"/>
      <c r="V272" s="368"/>
      <c r="W272" s="368"/>
      <c r="X272" s="368"/>
      <c r="Y272" s="368"/>
      <c r="Z272" s="368"/>
      <c r="AA272" s="368"/>
      <c r="AB272" s="368"/>
      <c r="AC272" s="368"/>
      <c r="AD272" s="368"/>
      <c r="AE272" s="368"/>
      <c r="AF272" s="368"/>
      <c r="AG272" s="368"/>
      <c r="AH272" s="368"/>
      <c r="AI272" s="368"/>
      <c r="AJ272" s="368"/>
      <c r="AK272" s="368"/>
      <c r="AL272" s="368"/>
      <c r="AM272" s="368"/>
      <c r="AN272" s="368"/>
    </row>
    <row r="273" spans="5:40" s="165" customFormat="1" ht="15">
      <c r="E273" s="171"/>
      <c r="F273" s="368"/>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8"/>
      <c r="AD273" s="368"/>
      <c r="AE273" s="368"/>
      <c r="AF273" s="368"/>
      <c r="AG273" s="368"/>
      <c r="AH273" s="368"/>
      <c r="AI273" s="368"/>
      <c r="AJ273" s="368"/>
      <c r="AK273" s="368"/>
      <c r="AL273" s="368"/>
      <c r="AM273" s="368"/>
      <c r="AN273" s="368"/>
    </row>
    <row r="274" spans="5:40" s="165" customFormat="1" ht="15">
      <c r="E274" s="171"/>
      <c r="F274" s="368"/>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8"/>
      <c r="AD274" s="368"/>
      <c r="AE274" s="368"/>
      <c r="AF274" s="368"/>
      <c r="AG274" s="368"/>
      <c r="AH274" s="368"/>
      <c r="AI274" s="368"/>
      <c r="AJ274" s="368"/>
      <c r="AK274" s="368"/>
      <c r="AL274" s="368"/>
      <c r="AM274" s="368"/>
      <c r="AN274" s="368"/>
    </row>
    <row r="275" spans="5:40" s="165" customFormat="1" ht="15">
      <c r="E275" s="171"/>
      <c r="F275" s="368"/>
      <c r="G275" s="368"/>
      <c r="H275" s="368"/>
      <c r="I275" s="368"/>
      <c r="J275" s="368"/>
      <c r="K275" s="368"/>
      <c r="L275" s="368"/>
      <c r="M275" s="368"/>
      <c r="N275" s="368"/>
      <c r="O275" s="368"/>
      <c r="P275" s="368"/>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8"/>
      <c r="AN275" s="368"/>
    </row>
    <row r="276" spans="5:40" s="165" customFormat="1" ht="15">
      <c r="E276" s="171"/>
      <c r="F276" s="368"/>
      <c r="G276" s="368"/>
      <c r="H276" s="368"/>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68"/>
      <c r="AF276" s="368"/>
      <c r="AG276" s="368"/>
      <c r="AH276" s="368"/>
      <c r="AI276" s="368"/>
      <c r="AJ276" s="368"/>
      <c r="AK276" s="368"/>
      <c r="AL276" s="368"/>
      <c r="AM276" s="368"/>
      <c r="AN276" s="368"/>
    </row>
    <row r="277" spans="5:40" s="165" customFormat="1" ht="15">
      <c r="E277" s="171"/>
      <c r="F277" s="368"/>
      <c r="G277" s="368"/>
      <c r="H277" s="368"/>
      <c r="I277" s="368"/>
      <c r="J277" s="368"/>
      <c r="K277" s="368"/>
      <c r="L277" s="368"/>
      <c r="M277" s="368"/>
      <c r="N277" s="368"/>
      <c r="O277" s="368"/>
      <c r="P277" s="368"/>
      <c r="Q277" s="368"/>
      <c r="R277" s="368"/>
      <c r="S277" s="368"/>
      <c r="T277" s="368"/>
      <c r="U277" s="368"/>
      <c r="V277" s="368"/>
      <c r="W277" s="368"/>
      <c r="X277" s="368"/>
      <c r="Y277" s="368"/>
      <c r="Z277" s="368"/>
      <c r="AA277" s="368"/>
      <c r="AB277" s="368"/>
      <c r="AC277" s="368"/>
      <c r="AD277" s="368"/>
      <c r="AE277" s="368"/>
      <c r="AF277" s="368"/>
      <c r="AG277" s="368"/>
      <c r="AH277" s="368"/>
      <c r="AI277" s="368"/>
      <c r="AJ277" s="368"/>
      <c r="AK277" s="368"/>
      <c r="AL277" s="368"/>
      <c r="AM277" s="368"/>
      <c r="AN277" s="368"/>
    </row>
    <row r="278" spans="5:40" s="165" customFormat="1" ht="15">
      <c r="E278" s="171"/>
      <c r="F278" s="368"/>
      <c r="G278" s="368"/>
      <c r="H278" s="368"/>
      <c r="I278" s="368"/>
      <c r="J278" s="368"/>
      <c r="K278" s="368"/>
      <c r="L278" s="368"/>
      <c r="M278" s="368"/>
      <c r="N278" s="368"/>
      <c r="O278" s="368"/>
      <c r="P278" s="368"/>
      <c r="Q278" s="368"/>
      <c r="R278" s="368"/>
      <c r="S278" s="368"/>
      <c r="T278" s="368"/>
      <c r="U278" s="368"/>
      <c r="V278" s="368"/>
      <c r="W278" s="368"/>
      <c r="X278" s="368"/>
      <c r="Y278" s="368"/>
      <c r="Z278" s="368"/>
      <c r="AA278" s="368"/>
      <c r="AB278" s="368"/>
      <c r="AC278" s="368"/>
      <c r="AD278" s="368"/>
      <c r="AE278" s="368"/>
      <c r="AF278" s="368"/>
      <c r="AG278" s="368"/>
      <c r="AH278" s="368"/>
      <c r="AI278" s="368"/>
      <c r="AJ278" s="368"/>
      <c r="AK278" s="368"/>
      <c r="AL278" s="368"/>
      <c r="AM278" s="368"/>
      <c r="AN278" s="368"/>
    </row>
    <row r="279" spans="5:40" s="165" customFormat="1" ht="15">
      <c r="E279" s="171"/>
      <c r="F279" s="368"/>
      <c r="G279" s="368"/>
      <c r="H279" s="368"/>
      <c r="I279" s="368"/>
      <c r="J279" s="368"/>
      <c r="K279" s="368"/>
      <c r="L279" s="368"/>
      <c r="M279" s="368"/>
      <c r="N279" s="368"/>
      <c r="O279" s="368"/>
      <c r="P279" s="368"/>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row>
    <row r="280" spans="5:40" s="165" customFormat="1" ht="15">
      <c r="E280" s="171"/>
      <c r="F280" s="368"/>
      <c r="G280" s="368"/>
      <c r="H280" s="368"/>
      <c r="I280" s="368"/>
      <c r="J280" s="368"/>
      <c r="K280" s="368"/>
      <c r="L280" s="368"/>
      <c r="M280" s="368"/>
      <c r="N280" s="368"/>
      <c r="O280" s="368"/>
      <c r="P280" s="368"/>
      <c r="Q280" s="368"/>
      <c r="R280" s="368"/>
      <c r="S280" s="368"/>
      <c r="T280" s="368"/>
      <c r="U280" s="368"/>
      <c r="V280" s="368"/>
      <c r="W280" s="368"/>
      <c r="X280" s="368"/>
      <c r="Y280" s="368"/>
      <c r="Z280" s="368"/>
      <c r="AA280" s="368"/>
      <c r="AB280" s="368"/>
      <c r="AC280" s="368"/>
      <c r="AD280" s="368"/>
      <c r="AE280" s="368"/>
      <c r="AF280" s="368"/>
      <c r="AG280" s="368"/>
      <c r="AH280" s="368"/>
      <c r="AI280" s="368"/>
      <c r="AJ280" s="368"/>
      <c r="AK280" s="368"/>
      <c r="AL280" s="368"/>
      <c r="AM280" s="368"/>
      <c r="AN280" s="368"/>
    </row>
    <row r="281" spans="5:40" s="165" customFormat="1" ht="15">
      <c r="E281" s="171"/>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row>
    <row r="282" spans="5:40" s="165" customFormat="1" ht="15">
      <c r="E282" s="171"/>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row>
    <row r="283" spans="5:40" s="165" customFormat="1" ht="15">
      <c r="E283" s="171"/>
      <c r="F283" s="368"/>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8"/>
      <c r="AL283" s="368"/>
      <c r="AM283" s="368"/>
      <c r="AN283" s="368"/>
    </row>
    <row r="284" spans="5:40" s="165" customFormat="1" ht="15">
      <c r="E284" s="171"/>
      <c r="F284" s="368"/>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row>
    <row r="285" spans="5:40" s="165" customFormat="1" ht="15">
      <c r="E285" s="171"/>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row>
    <row r="286" spans="5:40" s="165" customFormat="1" ht="15">
      <c r="E286" s="171"/>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row>
    <row r="287" spans="5:40" s="165" customFormat="1" ht="15">
      <c r="E287" s="171"/>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8"/>
      <c r="AD287" s="368"/>
      <c r="AE287" s="368"/>
      <c r="AF287" s="368"/>
      <c r="AG287" s="368"/>
      <c r="AH287" s="368"/>
      <c r="AI287" s="368"/>
      <c r="AJ287" s="368"/>
      <c r="AK287" s="368"/>
      <c r="AL287" s="368"/>
      <c r="AM287" s="368"/>
      <c r="AN287" s="368"/>
    </row>
    <row r="288" spans="5:40" s="165" customFormat="1" ht="15">
      <c r="E288" s="171"/>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368"/>
      <c r="AB288" s="368"/>
      <c r="AC288" s="368"/>
      <c r="AD288" s="368"/>
      <c r="AE288" s="368"/>
      <c r="AF288" s="368"/>
      <c r="AG288" s="368"/>
      <c r="AH288" s="368"/>
      <c r="AI288" s="368"/>
      <c r="AJ288" s="368"/>
      <c r="AK288" s="368"/>
      <c r="AL288" s="368"/>
      <c r="AM288" s="368"/>
      <c r="AN288" s="368"/>
    </row>
    <row r="289" spans="5:40" s="165" customFormat="1" ht="15">
      <c r="E289" s="171"/>
      <c r="F289" s="368"/>
      <c r="G289" s="368"/>
      <c r="H289" s="368"/>
      <c r="I289" s="368"/>
      <c r="J289" s="368"/>
      <c r="K289" s="368"/>
      <c r="L289" s="368"/>
      <c r="M289" s="368"/>
      <c r="N289" s="368"/>
      <c r="O289" s="368"/>
      <c r="P289" s="368"/>
      <c r="Q289" s="368"/>
      <c r="R289" s="368"/>
      <c r="S289" s="368"/>
      <c r="T289" s="368"/>
      <c r="U289" s="368"/>
      <c r="V289" s="368"/>
      <c r="W289" s="368"/>
      <c r="X289" s="368"/>
      <c r="Y289" s="368"/>
      <c r="Z289" s="368"/>
      <c r="AA289" s="368"/>
      <c r="AB289" s="368"/>
      <c r="AC289" s="368"/>
      <c r="AD289" s="368"/>
      <c r="AE289" s="368"/>
      <c r="AF289" s="368"/>
      <c r="AG289" s="368"/>
      <c r="AH289" s="368"/>
      <c r="AI289" s="368"/>
      <c r="AJ289" s="368"/>
      <c r="AK289" s="368"/>
      <c r="AL289" s="368"/>
      <c r="AM289" s="368"/>
      <c r="AN289" s="368"/>
    </row>
    <row r="290" spans="5:40" s="165" customFormat="1" ht="15">
      <c r="E290" s="171"/>
      <c r="F290" s="368"/>
      <c r="G290" s="368"/>
      <c r="H290" s="368"/>
      <c r="I290" s="368"/>
      <c r="J290" s="368"/>
      <c r="K290" s="368"/>
      <c r="L290" s="368"/>
      <c r="M290" s="368"/>
      <c r="N290" s="368"/>
      <c r="O290" s="368"/>
      <c r="P290" s="368"/>
      <c r="Q290" s="368"/>
      <c r="R290" s="368"/>
      <c r="S290" s="368"/>
      <c r="T290" s="368"/>
      <c r="U290" s="368"/>
      <c r="V290" s="368"/>
      <c r="W290" s="368"/>
      <c r="X290" s="368"/>
      <c r="Y290" s="368"/>
      <c r="Z290" s="368"/>
      <c r="AA290" s="368"/>
      <c r="AB290" s="368"/>
      <c r="AC290" s="368"/>
      <c r="AD290" s="368"/>
      <c r="AE290" s="368"/>
      <c r="AF290" s="368"/>
      <c r="AG290" s="368"/>
      <c r="AH290" s="368"/>
      <c r="AI290" s="368"/>
      <c r="AJ290" s="368"/>
      <c r="AK290" s="368"/>
      <c r="AL290" s="368"/>
      <c r="AM290" s="368"/>
      <c r="AN290" s="368"/>
    </row>
    <row r="291" spans="5:40" s="165" customFormat="1" ht="15">
      <c r="E291" s="171"/>
      <c r="F291" s="368"/>
      <c r="G291" s="368"/>
      <c r="H291" s="368"/>
      <c r="I291" s="368"/>
      <c r="J291" s="368"/>
      <c r="K291" s="368"/>
      <c r="L291" s="368"/>
      <c r="M291" s="368"/>
      <c r="N291" s="368"/>
      <c r="O291" s="368"/>
      <c r="P291" s="368"/>
      <c r="Q291" s="368"/>
      <c r="R291" s="368"/>
      <c r="S291" s="368"/>
      <c r="T291" s="368"/>
      <c r="U291" s="368"/>
      <c r="V291" s="368"/>
      <c r="W291" s="368"/>
      <c r="X291" s="368"/>
      <c r="Y291" s="368"/>
      <c r="Z291" s="368"/>
      <c r="AA291" s="368"/>
      <c r="AB291" s="368"/>
      <c r="AC291" s="368"/>
      <c r="AD291" s="368"/>
      <c r="AE291" s="368"/>
      <c r="AF291" s="368"/>
      <c r="AG291" s="368"/>
      <c r="AH291" s="368"/>
      <c r="AI291" s="368"/>
      <c r="AJ291" s="368"/>
      <c r="AK291" s="368"/>
      <c r="AL291" s="368"/>
      <c r="AM291" s="368"/>
      <c r="AN291" s="368"/>
    </row>
    <row r="292" spans="5:40" s="165" customFormat="1" ht="15">
      <c r="E292" s="171"/>
      <c r="F292" s="368"/>
      <c r="G292" s="368"/>
      <c r="H292" s="368"/>
      <c r="I292" s="368"/>
      <c r="J292" s="368"/>
      <c r="K292" s="368"/>
      <c r="L292" s="368"/>
      <c r="M292" s="368"/>
      <c r="N292" s="368"/>
      <c r="O292" s="368"/>
      <c r="P292" s="368"/>
      <c r="Q292" s="368"/>
      <c r="R292" s="368"/>
      <c r="S292" s="368"/>
      <c r="T292" s="368"/>
      <c r="U292" s="368"/>
      <c r="V292" s="368"/>
      <c r="W292" s="368"/>
      <c r="X292" s="368"/>
      <c r="Y292" s="368"/>
      <c r="Z292" s="368"/>
      <c r="AA292" s="368"/>
      <c r="AB292" s="368"/>
      <c r="AC292" s="368"/>
      <c r="AD292" s="368"/>
      <c r="AE292" s="368"/>
      <c r="AF292" s="368"/>
      <c r="AG292" s="368"/>
      <c r="AH292" s="368"/>
      <c r="AI292" s="368"/>
      <c r="AJ292" s="368"/>
      <c r="AK292" s="368"/>
      <c r="AL292" s="368"/>
      <c r="AM292" s="368"/>
      <c r="AN292" s="368"/>
    </row>
    <row r="293" spans="5:40" s="165" customFormat="1" ht="15">
      <c r="E293" s="171"/>
      <c r="F293" s="368"/>
      <c r="G293" s="368"/>
      <c r="H293" s="368"/>
      <c r="I293" s="368"/>
      <c r="J293" s="368"/>
      <c r="K293" s="368"/>
      <c r="L293" s="368"/>
      <c r="M293" s="368"/>
      <c r="N293" s="368"/>
      <c r="O293" s="368"/>
      <c r="P293" s="368"/>
      <c r="Q293" s="368"/>
      <c r="R293" s="368"/>
      <c r="S293" s="368"/>
      <c r="T293" s="368"/>
      <c r="U293" s="368"/>
      <c r="V293" s="368"/>
      <c r="W293" s="368"/>
      <c r="X293" s="368"/>
      <c r="Y293" s="368"/>
      <c r="Z293" s="368"/>
      <c r="AA293" s="368"/>
      <c r="AB293" s="368"/>
      <c r="AC293" s="368"/>
      <c r="AD293" s="368"/>
      <c r="AE293" s="368"/>
      <c r="AF293" s="368"/>
      <c r="AG293" s="368"/>
      <c r="AH293" s="368"/>
      <c r="AI293" s="368"/>
      <c r="AJ293" s="368"/>
      <c r="AK293" s="368"/>
      <c r="AL293" s="368"/>
      <c r="AM293" s="368"/>
      <c r="AN293" s="368"/>
    </row>
    <row r="294" spans="5:40" s="165" customFormat="1" ht="15">
      <c r="E294" s="171"/>
      <c r="F294" s="368"/>
      <c r="G294" s="368"/>
      <c r="H294" s="368"/>
      <c r="I294" s="368"/>
      <c r="J294" s="368"/>
      <c r="K294" s="368"/>
      <c r="L294" s="368"/>
      <c r="M294" s="368"/>
      <c r="N294" s="368"/>
      <c r="O294" s="368"/>
      <c r="P294" s="368"/>
      <c r="Q294" s="368"/>
      <c r="R294" s="368"/>
      <c r="S294" s="368"/>
      <c r="T294" s="368"/>
      <c r="U294" s="368"/>
      <c r="V294" s="368"/>
      <c r="W294" s="368"/>
      <c r="X294" s="368"/>
      <c r="Y294" s="368"/>
      <c r="Z294" s="368"/>
      <c r="AA294" s="368"/>
      <c r="AB294" s="368"/>
      <c r="AC294" s="368"/>
      <c r="AD294" s="368"/>
      <c r="AE294" s="368"/>
      <c r="AF294" s="368"/>
      <c r="AG294" s="368"/>
      <c r="AH294" s="368"/>
      <c r="AI294" s="368"/>
      <c r="AJ294" s="368"/>
      <c r="AK294" s="368"/>
      <c r="AL294" s="368"/>
      <c r="AM294" s="368"/>
      <c r="AN294" s="368"/>
    </row>
    <row r="295" spans="5:40" s="165" customFormat="1" ht="15">
      <c r="E295" s="171"/>
      <c r="F295" s="368"/>
      <c r="G295" s="368"/>
      <c r="H295" s="368"/>
      <c r="I295" s="368"/>
      <c r="J295" s="368"/>
      <c r="K295" s="368"/>
      <c r="L295" s="368"/>
      <c r="M295" s="368"/>
      <c r="N295" s="368"/>
      <c r="O295" s="368"/>
      <c r="P295" s="368"/>
      <c r="Q295" s="368"/>
      <c r="R295" s="368"/>
      <c r="S295" s="368"/>
      <c r="T295" s="368"/>
      <c r="U295" s="368"/>
      <c r="V295" s="368"/>
      <c r="W295" s="368"/>
      <c r="X295" s="368"/>
      <c r="Y295" s="368"/>
      <c r="Z295" s="368"/>
      <c r="AA295" s="368"/>
      <c r="AB295" s="368"/>
      <c r="AC295" s="368"/>
      <c r="AD295" s="368"/>
      <c r="AE295" s="368"/>
      <c r="AF295" s="368"/>
      <c r="AG295" s="368"/>
      <c r="AH295" s="368"/>
      <c r="AI295" s="368"/>
      <c r="AJ295" s="368"/>
      <c r="AK295" s="368"/>
      <c r="AL295" s="368"/>
      <c r="AM295" s="368"/>
      <c r="AN295" s="368"/>
    </row>
    <row r="296" spans="5:40" s="165" customFormat="1" ht="15">
      <c r="E296" s="171"/>
      <c r="F296" s="368"/>
      <c r="G296" s="368"/>
      <c r="H296" s="368"/>
      <c r="I296" s="368"/>
      <c r="J296" s="368"/>
      <c r="K296" s="368"/>
      <c r="L296" s="368"/>
      <c r="M296" s="368"/>
      <c r="N296" s="368"/>
      <c r="O296" s="368"/>
      <c r="P296" s="368"/>
      <c r="Q296" s="368"/>
      <c r="R296" s="368"/>
      <c r="S296" s="368"/>
      <c r="T296" s="368"/>
      <c r="U296" s="368"/>
      <c r="V296" s="368"/>
      <c r="W296" s="368"/>
      <c r="X296" s="368"/>
      <c r="Y296" s="368"/>
      <c r="Z296" s="368"/>
      <c r="AA296" s="368"/>
      <c r="AB296" s="368"/>
      <c r="AC296" s="368"/>
      <c r="AD296" s="368"/>
      <c r="AE296" s="368"/>
      <c r="AF296" s="368"/>
      <c r="AG296" s="368"/>
      <c r="AH296" s="368"/>
      <c r="AI296" s="368"/>
      <c r="AJ296" s="368"/>
      <c r="AK296" s="368"/>
      <c r="AL296" s="368"/>
      <c r="AM296" s="368"/>
      <c r="AN296" s="368"/>
    </row>
    <row r="297" spans="5:40" s="165" customFormat="1" ht="15">
      <c r="E297" s="171"/>
      <c r="F297" s="368"/>
      <c r="G297" s="368"/>
      <c r="H297" s="368"/>
      <c r="I297" s="368"/>
      <c r="J297" s="368"/>
      <c r="K297" s="368"/>
      <c r="L297" s="368"/>
      <c r="M297" s="368"/>
      <c r="N297" s="368"/>
      <c r="O297" s="368"/>
      <c r="P297" s="368"/>
      <c r="Q297" s="368"/>
      <c r="R297" s="368"/>
      <c r="S297" s="368"/>
      <c r="T297" s="368"/>
      <c r="U297" s="368"/>
      <c r="V297" s="368"/>
      <c r="W297" s="368"/>
      <c r="X297" s="368"/>
      <c r="Y297" s="368"/>
      <c r="Z297" s="368"/>
      <c r="AA297" s="368"/>
      <c r="AB297" s="368"/>
      <c r="AC297" s="368"/>
      <c r="AD297" s="368"/>
      <c r="AE297" s="368"/>
      <c r="AF297" s="368"/>
      <c r="AG297" s="368"/>
      <c r="AH297" s="368"/>
      <c r="AI297" s="368"/>
      <c r="AJ297" s="368"/>
      <c r="AK297" s="368"/>
      <c r="AL297" s="368"/>
      <c r="AM297" s="368"/>
      <c r="AN297" s="368"/>
    </row>
    <row r="298" spans="5:40" s="165" customFormat="1" ht="15">
      <c r="E298" s="171"/>
      <c r="F298" s="368"/>
      <c r="G298" s="368"/>
      <c r="H298" s="368"/>
      <c r="I298" s="368"/>
      <c r="J298" s="368"/>
      <c r="K298" s="368"/>
      <c r="L298" s="368"/>
      <c r="M298" s="368"/>
      <c r="N298" s="368"/>
      <c r="O298" s="368"/>
      <c r="P298" s="368"/>
      <c r="Q298" s="368"/>
      <c r="R298" s="368"/>
      <c r="S298" s="368"/>
      <c r="T298" s="368"/>
      <c r="U298" s="368"/>
      <c r="V298" s="368"/>
      <c r="W298" s="368"/>
      <c r="X298" s="368"/>
      <c r="Y298" s="368"/>
      <c r="Z298" s="368"/>
      <c r="AA298" s="368"/>
      <c r="AB298" s="368"/>
      <c r="AC298" s="368"/>
      <c r="AD298" s="368"/>
      <c r="AE298" s="368"/>
      <c r="AF298" s="368"/>
      <c r="AG298" s="368"/>
      <c r="AH298" s="368"/>
      <c r="AI298" s="368"/>
      <c r="AJ298" s="368"/>
      <c r="AK298" s="368"/>
      <c r="AL298" s="368"/>
      <c r="AM298" s="368"/>
      <c r="AN298" s="368"/>
    </row>
    <row r="299" spans="5:40" s="165" customFormat="1" ht="15">
      <c r="E299" s="171"/>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68"/>
      <c r="AE299" s="368"/>
      <c r="AF299" s="368"/>
      <c r="AG299" s="368"/>
      <c r="AH299" s="368"/>
      <c r="AI299" s="368"/>
      <c r="AJ299" s="368"/>
      <c r="AK299" s="368"/>
      <c r="AL299" s="368"/>
      <c r="AM299" s="368"/>
      <c r="AN299" s="368"/>
    </row>
    <row r="300" spans="5:40" s="165" customFormat="1" ht="15">
      <c r="E300" s="171"/>
      <c r="F300" s="368"/>
      <c r="G300" s="368"/>
      <c r="H300" s="368"/>
      <c r="I300" s="368"/>
      <c r="J300" s="368"/>
      <c r="K300" s="368"/>
      <c r="L300" s="368"/>
      <c r="M300" s="368"/>
      <c r="N300" s="368"/>
      <c r="O300" s="368"/>
      <c r="P300" s="368"/>
      <c r="Q300" s="368"/>
      <c r="R300" s="368"/>
      <c r="S300" s="368"/>
      <c r="T300" s="368"/>
      <c r="U300" s="368"/>
      <c r="V300" s="368"/>
      <c r="W300" s="368"/>
      <c r="X300" s="368"/>
      <c r="Y300" s="368"/>
      <c r="Z300" s="368"/>
      <c r="AA300" s="368"/>
      <c r="AB300" s="368"/>
      <c r="AC300" s="368"/>
      <c r="AD300" s="368"/>
      <c r="AE300" s="368"/>
      <c r="AF300" s="368"/>
      <c r="AG300" s="368"/>
      <c r="AH300" s="368"/>
      <c r="AI300" s="368"/>
      <c r="AJ300" s="368"/>
      <c r="AK300" s="368"/>
      <c r="AL300" s="368"/>
      <c r="AM300" s="368"/>
      <c r="AN300" s="368"/>
    </row>
    <row r="301" spans="5:40" s="165" customFormat="1" ht="15">
      <c r="E301" s="171"/>
      <c r="F301" s="368"/>
      <c r="G301" s="368"/>
      <c r="H301" s="368"/>
      <c r="I301" s="368"/>
      <c r="J301" s="368"/>
      <c r="K301" s="368"/>
      <c r="L301" s="368"/>
      <c r="M301" s="368"/>
      <c r="N301" s="368"/>
      <c r="O301" s="368"/>
      <c r="P301" s="368"/>
      <c r="Q301" s="368"/>
      <c r="R301" s="368"/>
      <c r="S301" s="368"/>
      <c r="T301" s="368"/>
      <c r="U301" s="368"/>
      <c r="V301" s="368"/>
      <c r="W301" s="368"/>
      <c r="X301" s="368"/>
      <c r="Y301" s="368"/>
      <c r="Z301" s="368"/>
      <c r="AA301" s="368"/>
      <c r="AB301" s="368"/>
      <c r="AC301" s="368"/>
      <c r="AD301" s="368"/>
      <c r="AE301" s="368"/>
      <c r="AF301" s="368"/>
      <c r="AG301" s="368"/>
      <c r="AH301" s="368"/>
      <c r="AI301" s="368"/>
      <c r="AJ301" s="368"/>
      <c r="AK301" s="368"/>
      <c r="AL301" s="368"/>
      <c r="AM301" s="368"/>
      <c r="AN301" s="368"/>
    </row>
    <row r="302" spans="5:40" s="165" customFormat="1" ht="15">
      <c r="E302" s="171"/>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8"/>
      <c r="AD302" s="368"/>
      <c r="AE302" s="368"/>
      <c r="AF302" s="368"/>
      <c r="AG302" s="368"/>
      <c r="AH302" s="368"/>
      <c r="AI302" s="368"/>
      <c r="AJ302" s="368"/>
      <c r="AK302" s="368"/>
      <c r="AL302" s="368"/>
      <c r="AM302" s="368"/>
      <c r="AN302" s="368"/>
    </row>
    <row r="303" spans="5:40" s="165" customFormat="1" ht="15">
      <c r="E303" s="171"/>
      <c r="F303" s="368"/>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8"/>
      <c r="AD303" s="368"/>
      <c r="AE303" s="368"/>
      <c r="AF303" s="368"/>
      <c r="AG303" s="368"/>
      <c r="AH303" s="368"/>
      <c r="AI303" s="368"/>
      <c r="AJ303" s="368"/>
      <c r="AK303" s="368"/>
      <c r="AL303" s="368"/>
      <c r="AM303" s="368"/>
      <c r="AN303" s="368"/>
    </row>
    <row r="304" spans="5:40" s="165" customFormat="1" ht="15">
      <c r="E304" s="171"/>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c r="AF304" s="368"/>
      <c r="AG304" s="368"/>
      <c r="AH304" s="368"/>
      <c r="AI304" s="368"/>
      <c r="AJ304" s="368"/>
      <c r="AK304" s="368"/>
      <c r="AL304" s="368"/>
      <c r="AM304" s="368"/>
      <c r="AN304" s="368"/>
    </row>
    <row r="305" spans="5:40" s="165" customFormat="1" ht="15">
      <c r="E305" s="171"/>
      <c r="F305" s="368"/>
      <c r="G305" s="368"/>
      <c r="H305" s="368"/>
      <c r="I305" s="368"/>
      <c r="J305" s="368"/>
      <c r="K305" s="368"/>
      <c r="L305" s="368"/>
      <c r="M305" s="368"/>
      <c r="N305" s="368"/>
      <c r="O305" s="368"/>
      <c r="P305" s="368"/>
      <c r="Q305" s="368"/>
      <c r="R305" s="368"/>
      <c r="S305" s="368"/>
      <c r="T305" s="368"/>
      <c r="U305" s="368"/>
      <c r="V305" s="368"/>
      <c r="W305" s="368"/>
      <c r="X305" s="368"/>
      <c r="Y305" s="368"/>
      <c r="Z305" s="368"/>
      <c r="AA305" s="368"/>
      <c r="AB305" s="368"/>
      <c r="AC305" s="368"/>
      <c r="AD305" s="368"/>
      <c r="AE305" s="368"/>
      <c r="AF305" s="368"/>
      <c r="AG305" s="368"/>
      <c r="AH305" s="368"/>
      <c r="AI305" s="368"/>
      <c r="AJ305" s="368"/>
      <c r="AK305" s="368"/>
      <c r="AL305" s="368"/>
      <c r="AM305" s="368"/>
      <c r="AN305" s="368"/>
    </row>
    <row r="306" spans="5:40" s="165" customFormat="1" ht="15">
      <c r="E306" s="171"/>
      <c r="F306" s="368"/>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8"/>
      <c r="AD306" s="368"/>
      <c r="AE306" s="368"/>
      <c r="AF306" s="368"/>
      <c r="AG306" s="368"/>
      <c r="AH306" s="368"/>
      <c r="AI306" s="368"/>
      <c r="AJ306" s="368"/>
      <c r="AK306" s="368"/>
      <c r="AL306" s="368"/>
      <c r="AM306" s="368"/>
      <c r="AN306" s="368"/>
    </row>
    <row r="307" spans="5:40" s="165" customFormat="1" ht="15">
      <c r="E307" s="171"/>
      <c r="F307" s="368"/>
      <c r="G307" s="368"/>
      <c r="H307" s="368"/>
      <c r="I307" s="368"/>
      <c r="J307" s="368"/>
      <c r="K307" s="368"/>
      <c r="L307" s="368"/>
      <c r="M307" s="368"/>
      <c r="N307" s="368"/>
      <c r="O307" s="368"/>
      <c r="P307" s="368"/>
      <c r="Q307" s="368"/>
      <c r="R307" s="368"/>
      <c r="S307" s="368"/>
      <c r="T307" s="368"/>
      <c r="U307" s="368"/>
      <c r="V307" s="368"/>
      <c r="W307" s="368"/>
      <c r="X307" s="368"/>
      <c r="Y307" s="368"/>
      <c r="Z307" s="368"/>
      <c r="AA307" s="368"/>
      <c r="AB307" s="368"/>
      <c r="AC307" s="368"/>
      <c r="AD307" s="368"/>
      <c r="AE307" s="368"/>
      <c r="AF307" s="368"/>
      <c r="AG307" s="368"/>
      <c r="AH307" s="368"/>
      <c r="AI307" s="368"/>
      <c r="AJ307" s="368"/>
      <c r="AK307" s="368"/>
      <c r="AL307" s="368"/>
      <c r="AM307" s="368"/>
      <c r="AN307" s="368"/>
    </row>
    <row r="308" spans="5:40" s="165" customFormat="1" ht="15">
      <c r="E308" s="171"/>
      <c r="F308" s="368"/>
      <c r="G308" s="368"/>
      <c r="H308" s="368"/>
      <c r="I308" s="368"/>
      <c r="J308" s="368"/>
      <c r="K308" s="368"/>
      <c r="L308" s="368"/>
      <c r="M308" s="368"/>
      <c r="N308" s="368"/>
      <c r="O308" s="368"/>
      <c r="P308" s="368"/>
      <c r="Q308" s="368"/>
      <c r="R308" s="368"/>
      <c r="S308" s="368"/>
      <c r="T308" s="368"/>
      <c r="U308" s="368"/>
      <c r="V308" s="368"/>
      <c r="W308" s="368"/>
      <c r="X308" s="368"/>
      <c r="Y308" s="368"/>
      <c r="Z308" s="368"/>
      <c r="AA308" s="368"/>
      <c r="AB308" s="368"/>
      <c r="AC308" s="368"/>
      <c r="AD308" s="368"/>
      <c r="AE308" s="368"/>
      <c r="AF308" s="368"/>
      <c r="AG308" s="368"/>
      <c r="AH308" s="368"/>
      <c r="AI308" s="368"/>
      <c r="AJ308" s="368"/>
      <c r="AK308" s="368"/>
      <c r="AL308" s="368"/>
      <c r="AM308" s="368"/>
      <c r="AN308" s="368"/>
    </row>
    <row r="309" spans="5:40" s="165" customFormat="1" ht="15">
      <c r="E309" s="171"/>
      <c r="F309" s="368"/>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8"/>
      <c r="AD309" s="368"/>
      <c r="AE309" s="368"/>
      <c r="AF309" s="368"/>
      <c r="AG309" s="368"/>
      <c r="AH309" s="368"/>
      <c r="AI309" s="368"/>
      <c r="AJ309" s="368"/>
      <c r="AK309" s="368"/>
      <c r="AL309" s="368"/>
      <c r="AM309" s="368"/>
      <c r="AN309" s="368"/>
    </row>
    <row r="310" spans="5:40" s="165" customFormat="1" ht="15">
      <c r="E310" s="171"/>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row>
    <row r="311" spans="5:40" s="165" customFormat="1" ht="15">
      <c r="E311" s="171"/>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8"/>
      <c r="AG311" s="368"/>
      <c r="AH311" s="368"/>
      <c r="AI311" s="368"/>
      <c r="AJ311" s="368"/>
      <c r="AK311" s="368"/>
      <c r="AL311" s="368"/>
      <c r="AM311" s="368"/>
      <c r="AN311" s="368"/>
    </row>
    <row r="312" spans="5:40" s="165" customFormat="1" ht="15">
      <c r="E312" s="171"/>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68"/>
      <c r="AE312" s="368"/>
      <c r="AF312" s="368"/>
      <c r="AG312" s="368"/>
      <c r="AH312" s="368"/>
      <c r="AI312" s="368"/>
      <c r="AJ312" s="368"/>
      <c r="AK312" s="368"/>
      <c r="AL312" s="368"/>
      <c r="AM312" s="368"/>
      <c r="AN312" s="368"/>
    </row>
    <row r="313" spans="5:40" s="165" customFormat="1" ht="15">
      <c r="E313" s="171"/>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68"/>
      <c r="AE313" s="368"/>
      <c r="AF313" s="368"/>
      <c r="AG313" s="368"/>
      <c r="AH313" s="368"/>
      <c r="AI313" s="368"/>
      <c r="AJ313" s="368"/>
      <c r="AK313" s="368"/>
      <c r="AL313" s="368"/>
      <c r="AM313" s="368"/>
      <c r="AN313" s="368"/>
    </row>
    <row r="314" spans="5:40" s="165" customFormat="1" ht="15">
      <c r="E314" s="171"/>
      <c r="F314" s="368"/>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8"/>
      <c r="AD314" s="368"/>
      <c r="AE314" s="368"/>
      <c r="AF314" s="368"/>
      <c r="AG314" s="368"/>
      <c r="AH314" s="368"/>
      <c r="AI314" s="368"/>
      <c r="AJ314" s="368"/>
      <c r="AK314" s="368"/>
      <c r="AL314" s="368"/>
      <c r="AM314" s="368"/>
      <c r="AN314" s="368"/>
    </row>
    <row r="315" spans="5:40" s="165" customFormat="1" ht="15">
      <c r="E315" s="171"/>
      <c r="F315" s="368"/>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8"/>
      <c r="AD315" s="368"/>
      <c r="AE315" s="368"/>
      <c r="AF315" s="368"/>
      <c r="AG315" s="368"/>
      <c r="AH315" s="368"/>
      <c r="AI315" s="368"/>
      <c r="AJ315" s="368"/>
      <c r="AK315" s="368"/>
      <c r="AL315" s="368"/>
      <c r="AM315" s="368"/>
      <c r="AN315" s="368"/>
    </row>
    <row r="316" spans="5:40" s="165" customFormat="1" ht="15">
      <c r="E316" s="171"/>
      <c r="F316" s="368"/>
      <c r="G316" s="368"/>
      <c r="H316" s="368"/>
      <c r="I316" s="368"/>
      <c r="J316" s="368"/>
      <c r="K316" s="368"/>
      <c r="L316" s="368"/>
      <c r="M316" s="368"/>
      <c r="N316" s="368"/>
      <c r="O316" s="368"/>
      <c r="P316" s="368"/>
      <c r="Q316" s="368"/>
      <c r="R316" s="368"/>
      <c r="S316" s="368"/>
      <c r="T316" s="368"/>
      <c r="U316" s="368"/>
      <c r="V316" s="368"/>
      <c r="W316" s="368"/>
      <c r="X316" s="368"/>
      <c r="Y316" s="368"/>
      <c r="Z316" s="368"/>
      <c r="AA316" s="368"/>
      <c r="AB316" s="368"/>
      <c r="AC316" s="368"/>
      <c r="AD316" s="368"/>
      <c r="AE316" s="368"/>
      <c r="AF316" s="368"/>
      <c r="AG316" s="368"/>
      <c r="AH316" s="368"/>
      <c r="AI316" s="368"/>
      <c r="AJ316" s="368"/>
      <c r="AK316" s="368"/>
      <c r="AL316" s="368"/>
      <c r="AM316" s="368"/>
      <c r="AN316" s="368"/>
    </row>
    <row r="317" spans="5:40" s="165" customFormat="1" ht="15">
      <c r="E317" s="171"/>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8"/>
      <c r="AD317" s="368"/>
      <c r="AE317" s="368"/>
      <c r="AF317" s="368"/>
      <c r="AG317" s="368"/>
      <c r="AH317" s="368"/>
      <c r="AI317" s="368"/>
      <c r="AJ317" s="368"/>
      <c r="AK317" s="368"/>
      <c r="AL317" s="368"/>
      <c r="AM317" s="368"/>
      <c r="AN317" s="368"/>
    </row>
    <row r="318" spans="5:40" s="165" customFormat="1" ht="15">
      <c r="E318" s="171"/>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8"/>
      <c r="AD318" s="368"/>
      <c r="AE318" s="368"/>
      <c r="AF318" s="368"/>
      <c r="AG318" s="368"/>
      <c r="AH318" s="368"/>
      <c r="AI318" s="368"/>
      <c r="AJ318" s="368"/>
      <c r="AK318" s="368"/>
      <c r="AL318" s="368"/>
      <c r="AM318" s="368"/>
      <c r="AN318" s="368"/>
    </row>
    <row r="319" spans="5:40" s="165" customFormat="1" ht="15">
      <c r="E319" s="171"/>
      <c r="F319" s="368"/>
      <c r="G319" s="368"/>
      <c r="H319" s="368"/>
      <c r="I319" s="368"/>
      <c r="J319" s="368"/>
      <c r="K319" s="368"/>
      <c r="L319" s="368"/>
      <c r="M319" s="368"/>
      <c r="N319" s="368"/>
      <c r="O319" s="368"/>
      <c r="P319" s="368"/>
      <c r="Q319" s="368"/>
      <c r="R319" s="368"/>
      <c r="S319" s="368"/>
      <c r="T319" s="368"/>
      <c r="U319" s="368"/>
      <c r="V319" s="368"/>
      <c r="W319" s="368"/>
      <c r="X319" s="368"/>
      <c r="Y319" s="368"/>
      <c r="Z319" s="368"/>
      <c r="AA319" s="368"/>
      <c r="AB319" s="368"/>
      <c r="AC319" s="368"/>
      <c r="AD319" s="368"/>
      <c r="AE319" s="368"/>
      <c r="AF319" s="368"/>
      <c r="AG319" s="368"/>
      <c r="AH319" s="368"/>
      <c r="AI319" s="368"/>
      <c r="AJ319" s="368"/>
      <c r="AK319" s="368"/>
      <c r="AL319" s="368"/>
      <c r="AM319" s="368"/>
      <c r="AN319" s="368"/>
    </row>
    <row r="320" spans="5:40" s="165" customFormat="1" ht="15">
      <c r="E320" s="171"/>
      <c r="F320" s="368"/>
      <c r="G320" s="368"/>
      <c r="H320" s="368"/>
      <c r="I320" s="368"/>
      <c r="J320" s="368"/>
      <c r="K320" s="368"/>
      <c r="L320" s="368"/>
      <c r="M320" s="368"/>
      <c r="N320" s="368"/>
      <c r="O320" s="368"/>
      <c r="P320" s="368"/>
      <c r="Q320" s="368"/>
      <c r="R320" s="368"/>
      <c r="S320" s="368"/>
      <c r="T320" s="368"/>
      <c r="U320" s="368"/>
      <c r="V320" s="368"/>
      <c r="W320" s="368"/>
      <c r="X320" s="368"/>
      <c r="Y320" s="368"/>
      <c r="Z320" s="368"/>
      <c r="AA320" s="368"/>
      <c r="AB320" s="368"/>
      <c r="AC320" s="368"/>
      <c r="AD320" s="368"/>
      <c r="AE320" s="368"/>
      <c r="AF320" s="368"/>
      <c r="AG320" s="368"/>
      <c r="AH320" s="368"/>
      <c r="AI320" s="368"/>
      <c r="AJ320" s="368"/>
      <c r="AK320" s="368"/>
      <c r="AL320" s="368"/>
      <c r="AM320" s="368"/>
      <c r="AN320" s="368"/>
    </row>
    <row r="321" spans="5:40" s="165" customFormat="1" ht="15">
      <c r="E321" s="171"/>
      <c r="F321" s="368"/>
      <c r="G321" s="368"/>
      <c r="H321" s="368"/>
      <c r="I321" s="368"/>
      <c r="J321" s="368"/>
      <c r="K321" s="368"/>
      <c r="L321" s="368"/>
      <c r="M321" s="368"/>
      <c r="N321" s="368"/>
      <c r="O321" s="368"/>
      <c r="P321" s="368"/>
      <c r="Q321" s="368"/>
      <c r="R321" s="368"/>
      <c r="S321" s="368"/>
      <c r="T321" s="368"/>
      <c r="U321" s="368"/>
      <c r="V321" s="368"/>
      <c r="W321" s="368"/>
      <c r="X321" s="368"/>
      <c r="Y321" s="368"/>
      <c r="Z321" s="368"/>
      <c r="AA321" s="368"/>
      <c r="AB321" s="368"/>
      <c r="AC321" s="368"/>
      <c r="AD321" s="368"/>
      <c r="AE321" s="368"/>
      <c r="AF321" s="368"/>
      <c r="AG321" s="368"/>
      <c r="AH321" s="368"/>
      <c r="AI321" s="368"/>
      <c r="AJ321" s="368"/>
      <c r="AK321" s="368"/>
      <c r="AL321" s="368"/>
      <c r="AM321" s="368"/>
      <c r="AN321" s="368"/>
    </row>
    <row r="322" spans="5:40" s="165" customFormat="1" ht="15">
      <c r="E322" s="171"/>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8"/>
      <c r="AC322" s="368"/>
      <c r="AD322" s="368"/>
      <c r="AE322" s="368"/>
      <c r="AF322" s="368"/>
      <c r="AG322" s="368"/>
      <c r="AH322" s="368"/>
      <c r="AI322" s="368"/>
      <c r="AJ322" s="368"/>
      <c r="AK322" s="368"/>
      <c r="AL322" s="368"/>
      <c r="AM322" s="368"/>
      <c r="AN322" s="368"/>
    </row>
    <row r="323" spans="5:40" s="165" customFormat="1" ht="15">
      <c r="E323" s="171"/>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8"/>
      <c r="AD323" s="368"/>
      <c r="AE323" s="368"/>
      <c r="AF323" s="368"/>
      <c r="AG323" s="368"/>
      <c r="AH323" s="368"/>
      <c r="AI323" s="368"/>
      <c r="AJ323" s="368"/>
      <c r="AK323" s="368"/>
      <c r="AL323" s="368"/>
      <c r="AM323" s="368"/>
      <c r="AN323" s="368"/>
    </row>
    <row r="324" spans="5:40" s="165" customFormat="1" ht="15">
      <c r="E324" s="171"/>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8"/>
      <c r="AC324" s="368"/>
      <c r="AD324" s="368"/>
      <c r="AE324" s="368"/>
      <c r="AF324" s="368"/>
      <c r="AG324" s="368"/>
      <c r="AH324" s="368"/>
      <c r="AI324" s="368"/>
      <c r="AJ324" s="368"/>
      <c r="AK324" s="368"/>
      <c r="AL324" s="368"/>
      <c r="AM324" s="368"/>
      <c r="AN324" s="368"/>
    </row>
    <row r="325" spans="5:40" s="165" customFormat="1" ht="15">
      <c r="E325" s="171"/>
      <c r="F325" s="368"/>
      <c r="G325" s="368"/>
      <c r="H325" s="368"/>
      <c r="I325" s="368"/>
      <c r="J325" s="368"/>
      <c r="K325" s="368"/>
      <c r="L325" s="368"/>
      <c r="M325" s="368"/>
      <c r="N325" s="368"/>
      <c r="O325" s="368"/>
      <c r="P325" s="368"/>
      <c r="Q325" s="368"/>
      <c r="R325" s="368"/>
      <c r="S325" s="368"/>
      <c r="T325" s="368"/>
      <c r="U325" s="368"/>
      <c r="V325" s="368"/>
      <c r="W325" s="368"/>
      <c r="X325" s="368"/>
      <c r="Y325" s="368"/>
      <c r="Z325" s="368"/>
      <c r="AA325" s="368"/>
      <c r="AB325" s="368"/>
      <c r="AC325" s="368"/>
      <c r="AD325" s="368"/>
      <c r="AE325" s="368"/>
      <c r="AF325" s="368"/>
      <c r="AG325" s="368"/>
      <c r="AH325" s="368"/>
      <c r="AI325" s="368"/>
      <c r="AJ325" s="368"/>
      <c r="AK325" s="368"/>
      <c r="AL325" s="368"/>
      <c r="AM325" s="368"/>
      <c r="AN325" s="368"/>
    </row>
    <row r="326" spans="5:40" s="165" customFormat="1" ht="15">
      <c r="E326" s="171"/>
      <c r="F326" s="368"/>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8"/>
      <c r="AD326" s="368"/>
      <c r="AE326" s="368"/>
      <c r="AF326" s="368"/>
      <c r="AG326" s="368"/>
      <c r="AH326" s="368"/>
      <c r="AI326" s="368"/>
      <c r="AJ326" s="368"/>
      <c r="AK326" s="368"/>
      <c r="AL326" s="368"/>
      <c r="AM326" s="368"/>
      <c r="AN326" s="368"/>
    </row>
    <row r="327" spans="5:40" s="165" customFormat="1" ht="15">
      <c r="E327" s="171"/>
      <c r="F327" s="368"/>
      <c r="G327" s="368"/>
      <c r="H327" s="368"/>
      <c r="I327" s="368"/>
      <c r="J327" s="368"/>
      <c r="K327" s="368"/>
      <c r="L327" s="368"/>
      <c r="M327" s="368"/>
      <c r="N327" s="368"/>
      <c r="O327" s="368"/>
      <c r="P327" s="368"/>
      <c r="Q327" s="368"/>
      <c r="R327" s="368"/>
      <c r="S327" s="368"/>
      <c r="T327" s="368"/>
      <c r="U327" s="368"/>
      <c r="V327" s="368"/>
      <c r="W327" s="368"/>
      <c r="X327" s="368"/>
      <c r="Y327" s="368"/>
      <c r="Z327" s="368"/>
      <c r="AA327" s="368"/>
      <c r="AB327" s="368"/>
      <c r="AC327" s="368"/>
      <c r="AD327" s="368"/>
      <c r="AE327" s="368"/>
      <c r="AF327" s="368"/>
      <c r="AG327" s="368"/>
      <c r="AH327" s="368"/>
      <c r="AI327" s="368"/>
      <c r="AJ327" s="368"/>
      <c r="AK327" s="368"/>
      <c r="AL327" s="368"/>
      <c r="AM327" s="368"/>
      <c r="AN327" s="368"/>
    </row>
    <row r="328" spans="5:40" s="165" customFormat="1" ht="15">
      <c r="E328" s="171"/>
      <c r="F328" s="368"/>
      <c r="G328" s="368"/>
      <c r="H328" s="368"/>
      <c r="I328" s="368"/>
      <c r="J328" s="368"/>
      <c r="K328" s="368"/>
      <c r="L328" s="368"/>
      <c r="M328" s="368"/>
      <c r="N328" s="368"/>
      <c r="O328" s="368"/>
      <c r="P328" s="368"/>
      <c r="Q328" s="368"/>
      <c r="R328" s="368"/>
      <c r="S328" s="368"/>
      <c r="T328" s="368"/>
      <c r="U328" s="368"/>
      <c r="V328" s="368"/>
      <c r="W328" s="368"/>
      <c r="X328" s="368"/>
      <c r="Y328" s="368"/>
      <c r="Z328" s="368"/>
      <c r="AA328" s="368"/>
      <c r="AB328" s="368"/>
      <c r="AC328" s="368"/>
      <c r="AD328" s="368"/>
      <c r="AE328" s="368"/>
      <c r="AF328" s="368"/>
      <c r="AG328" s="368"/>
      <c r="AH328" s="368"/>
      <c r="AI328" s="368"/>
      <c r="AJ328" s="368"/>
      <c r="AK328" s="368"/>
      <c r="AL328" s="368"/>
      <c r="AM328" s="368"/>
      <c r="AN328" s="368"/>
    </row>
    <row r="329" spans="5:40" s="165" customFormat="1" ht="15">
      <c r="E329" s="171"/>
      <c r="F329" s="368"/>
      <c r="G329" s="368"/>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8"/>
      <c r="AD329" s="368"/>
      <c r="AE329" s="368"/>
      <c r="AF329" s="368"/>
      <c r="AG329" s="368"/>
      <c r="AH329" s="368"/>
      <c r="AI329" s="368"/>
      <c r="AJ329" s="368"/>
      <c r="AK329" s="368"/>
      <c r="AL329" s="368"/>
      <c r="AM329" s="368"/>
      <c r="AN329" s="368"/>
    </row>
    <row r="330" spans="5:40" s="165" customFormat="1" ht="15">
      <c r="E330" s="171"/>
      <c r="F330" s="368"/>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8"/>
      <c r="AC330" s="368"/>
      <c r="AD330" s="368"/>
      <c r="AE330" s="368"/>
      <c r="AF330" s="368"/>
      <c r="AG330" s="368"/>
      <c r="AH330" s="368"/>
      <c r="AI330" s="368"/>
      <c r="AJ330" s="368"/>
      <c r="AK330" s="368"/>
      <c r="AL330" s="368"/>
      <c r="AM330" s="368"/>
      <c r="AN330" s="368"/>
    </row>
    <row r="331" spans="5:40" s="165" customFormat="1" ht="15">
      <c r="E331" s="171"/>
      <c r="F331" s="368"/>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8"/>
      <c r="AD331" s="368"/>
      <c r="AE331" s="368"/>
      <c r="AF331" s="368"/>
      <c r="AG331" s="368"/>
      <c r="AH331" s="368"/>
      <c r="AI331" s="368"/>
      <c r="AJ331" s="368"/>
      <c r="AK331" s="368"/>
      <c r="AL331" s="368"/>
      <c r="AM331" s="368"/>
      <c r="AN331" s="368"/>
    </row>
    <row r="332" spans="5:40" s="165" customFormat="1" ht="15">
      <c r="E332" s="171"/>
      <c r="F332" s="368"/>
      <c r="G332" s="368"/>
      <c r="H332" s="368"/>
      <c r="I332" s="368"/>
      <c r="J332" s="368"/>
      <c r="K332" s="368"/>
      <c r="L332" s="368"/>
      <c r="M332" s="368"/>
      <c r="N332" s="368"/>
      <c r="O332" s="368"/>
      <c r="P332" s="368"/>
      <c r="Q332" s="368"/>
      <c r="R332" s="368"/>
      <c r="S332" s="368"/>
      <c r="T332" s="368"/>
      <c r="U332" s="368"/>
      <c r="V332" s="368"/>
      <c r="W332" s="368"/>
      <c r="X332" s="368"/>
      <c r="Y332" s="368"/>
      <c r="Z332" s="368"/>
      <c r="AA332" s="368"/>
      <c r="AB332" s="368"/>
      <c r="AC332" s="368"/>
      <c r="AD332" s="368"/>
      <c r="AE332" s="368"/>
      <c r="AF332" s="368"/>
      <c r="AG332" s="368"/>
      <c r="AH332" s="368"/>
      <c r="AI332" s="368"/>
      <c r="AJ332" s="368"/>
      <c r="AK332" s="368"/>
      <c r="AL332" s="368"/>
      <c r="AM332" s="368"/>
      <c r="AN332" s="368"/>
    </row>
    <row r="333" spans="5:40" s="165" customFormat="1" ht="15">
      <c r="E333" s="171"/>
      <c r="F333" s="368"/>
      <c r="G333" s="368"/>
      <c r="H333" s="368"/>
      <c r="I333" s="368"/>
      <c r="J333" s="368"/>
      <c r="K333" s="368"/>
      <c r="L333" s="368"/>
      <c r="M333" s="368"/>
      <c r="N333" s="368"/>
      <c r="O333" s="368"/>
      <c r="P333" s="368"/>
      <c r="Q333" s="368"/>
      <c r="R333" s="368"/>
      <c r="S333" s="368"/>
      <c r="T333" s="368"/>
      <c r="U333" s="368"/>
      <c r="V333" s="368"/>
      <c r="W333" s="368"/>
      <c r="X333" s="368"/>
      <c r="Y333" s="368"/>
      <c r="Z333" s="368"/>
      <c r="AA333" s="368"/>
      <c r="AB333" s="368"/>
      <c r="AC333" s="368"/>
      <c r="AD333" s="368"/>
      <c r="AE333" s="368"/>
      <c r="AF333" s="368"/>
      <c r="AG333" s="368"/>
      <c r="AH333" s="368"/>
      <c r="AI333" s="368"/>
      <c r="AJ333" s="368"/>
      <c r="AK333" s="368"/>
      <c r="AL333" s="368"/>
      <c r="AM333" s="368"/>
      <c r="AN333" s="368"/>
    </row>
    <row r="334" spans="5:40" s="165" customFormat="1" ht="15">
      <c r="E334" s="171"/>
      <c r="F334" s="368"/>
      <c r="G334" s="368"/>
      <c r="H334" s="368"/>
      <c r="I334" s="368"/>
      <c r="J334" s="368"/>
      <c r="K334" s="368"/>
      <c r="L334" s="368"/>
      <c r="M334" s="368"/>
      <c r="N334" s="368"/>
      <c r="O334" s="368"/>
      <c r="P334" s="368"/>
      <c r="Q334" s="368"/>
      <c r="R334" s="368"/>
      <c r="S334" s="368"/>
      <c r="T334" s="368"/>
      <c r="U334" s="368"/>
      <c r="V334" s="368"/>
      <c r="W334" s="368"/>
      <c r="X334" s="368"/>
      <c r="Y334" s="368"/>
      <c r="Z334" s="368"/>
      <c r="AA334" s="368"/>
      <c r="AB334" s="368"/>
      <c r="AC334" s="368"/>
      <c r="AD334" s="368"/>
      <c r="AE334" s="368"/>
      <c r="AF334" s="368"/>
      <c r="AG334" s="368"/>
      <c r="AH334" s="368"/>
      <c r="AI334" s="368"/>
      <c r="AJ334" s="368"/>
      <c r="AK334" s="368"/>
      <c r="AL334" s="368"/>
      <c r="AM334" s="368"/>
      <c r="AN334" s="368"/>
    </row>
    <row r="335" spans="5:40" s="165" customFormat="1" ht="15">
      <c r="E335" s="171"/>
      <c r="F335" s="368"/>
      <c r="G335" s="368"/>
      <c r="H335" s="368"/>
      <c r="I335" s="368"/>
      <c r="J335" s="368"/>
      <c r="K335" s="368"/>
      <c r="L335" s="368"/>
      <c r="M335" s="368"/>
      <c r="N335" s="368"/>
      <c r="O335" s="368"/>
      <c r="P335" s="368"/>
      <c r="Q335" s="368"/>
      <c r="R335" s="368"/>
      <c r="S335" s="368"/>
      <c r="T335" s="368"/>
      <c r="U335" s="368"/>
      <c r="V335" s="368"/>
      <c r="W335" s="368"/>
      <c r="X335" s="368"/>
      <c r="Y335" s="368"/>
      <c r="Z335" s="368"/>
      <c r="AA335" s="368"/>
      <c r="AB335" s="368"/>
      <c r="AC335" s="368"/>
      <c r="AD335" s="368"/>
      <c r="AE335" s="368"/>
      <c r="AF335" s="368"/>
      <c r="AG335" s="368"/>
      <c r="AH335" s="368"/>
      <c r="AI335" s="368"/>
      <c r="AJ335" s="368"/>
      <c r="AK335" s="368"/>
      <c r="AL335" s="368"/>
      <c r="AM335" s="368"/>
      <c r="AN335" s="368"/>
    </row>
    <row r="336" spans="5:40" s="165" customFormat="1" ht="15">
      <c r="E336" s="171"/>
      <c r="F336" s="368"/>
      <c r="G336" s="368"/>
      <c r="H336" s="368"/>
      <c r="I336" s="368"/>
      <c r="J336" s="368"/>
      <c r="K336" s="368"/>
      <c r="L336" s="368"/>
      <c r="M336" s="368"/>
      <c r="N336" s="368"/>
      <c r="O336" s="368"/>
      <c r="P336" s="368"/>
      <c r="Q336" s="368"/>
      <c r="R336" s="368"/>
      <c r="S336" s="368"/>
      <c r="T336" s="368"/>
      <c r="U336" s="368"/>
      <c r="V336" s="368"/>
      <c r="W336" s="368"/>
      <c r="X336" s="368"/>
      <c r="Y336" s="368"/>
      <c r="Z336" s="368"/>
      <c r="AA336" s="368"/>
      <c r="AB336" s="368"/>
      <c r="AC336" s="368"/>
      <c r="AD336" s="368"/>
      <c r="AE336" s="368"/>
      <c r="AF336" s="368"/>
      <c r="AG336" s="368"/>
      <c r="AH336" s="368"/>
      <c r="AI336" s="368"/>
      <c r="AJ336" s="368"/>
      <c r="AK336" s="368"/>
      <c r="AL336" s="368"/>
      <c r="AM336" s="368"/>
      <c r="AN336" s="368"/>
    </row>
    <row r="337" spans="5:40" s="165" customFormat="1" ht="15">
      <c r="E337" s="171"/>
      <c r="F337" s="368"/>
      <c r="G337" s="368"/>
      <c r="H337" s="368"/>
      <c r="I337" s="368"/>
      <c r="J337" s="368"/>
      <c r="K337" s="368"/>
      <c r="L337" s="368"/>
      <c r="M337" s="368"/>
      <c r="N337" s="368"/>
      <c r="O337" s="368"/>
      <c r="P337" s="368"/>
      <c r="Q337" s="368"/>
      <c r="R337" s="368"/>
      <c r="S337" s="368"/>
      <c r="T337" s="368"/>
      <c r="U337" s="368"/>
      <c r="V337" s="368"/>
      <c r="W337" s="368"/>
      <c r="X337" s="368"/>
      <c r="Y337" s="368"/>
      <c r="Z337" s="368"/>
      <c r="AA337" s="368"/>
      <c r="AB337" s="368"/>
      <c r="AC337" s="368"/>
      <c r="AD337" s="368"/>
      <c r="AE337" s="368"/>
      <c r="AF337" s="368"/>
      <c r="AG337" s="368"/>
      <c r="AH337" s="368"/>
      <c r="AI337" s="368"/>
      <c r="AJ337" s="368"/>
      <c r="AK337" s="368"/>
      <c r="AL337" s="368"/>
      <c r="AM337" s="368"/>
      <c r="AN337" s="368"/>
    </row>
    <row r="338" spans="5:40" s="165" customFormat="1" ht="15">
      <c r="E338" s="171"/>
      <c r="F338" s="368"/>
      <c r="G338" s="368"/>
      <c r="H338" s="368"/>
      <c r="I338" s="368"/>
      <c r="J338" s="368"/>
      <c r="K338" s="368"/>
      <c r="L338" s="368"/>
      <c r="M338" s="368"/>
      <c r="N338" s="368"/>
      <c r="O338" s="368"/>
      <c r="P338" s="368"/>
      <c r="Q338" s="368"/>
      <c r="R338" s="368"/>
      <c r="S338" s="368"/>
      <c r="T338" s="368"/>
      <c r="U338" s="368"/>
      <c r="V338" s="368"/>
      <c r="W338" s="368"/>
      <c r="X338" s="368"/>
      <c r="Y338" s="368"/>
      <c r="Z338" s="368"/>
      <c r="AA338" s="368"/>
      <c r="AB338" s="368"/>
      <c r="AC338" s="368"/>
      <c r="AD338" s="368"/>
      <c r="AE338" s="368"/>
      <c r="AF338" s="368"/>
      <c r="AG338" s="368"/>
      <c r="AH338" s="368"/>
      <c r="AI338" s="368"/>
      <c r="AJ338" s="368"/>
      <c r="AK338" s="368"/>
      <c r="AL338" s="368"/>
      <c r="AM338" s="368"/>
      <c r="AN338" s="368"/>
    </row>
    <row r="339" spans="5:40" s="165" customFormat="1" ht="15">
      <c r="E339" s="171"/>
      <c r="F339" s="368"/>
      <c r="G339" s="368"/>
      <c r="H339" s="368"/>
      <c r="I339" s="368"/>
      <c r="J339" s="368"/>
      <c r="K339" s="368"/>
      <c r="L339" s="368"/>
      <c r="M339" s="368"/>
      <c r="N339" s="368"/>
      <c r="O339" s="368"/>
      <c r="P339" s="368"/>
      <c r="Q339" s="368"/>
      <c r="R339" s="368"/>
      <c r="S339" s="368"/>
      <c r="T339" s="368"/>
      <c r="U339" s="368"/>
      <c r="V339" s="368"/>
      <c r="W339" s="368"/>
      <c r="X339" s="368"/>
      <c r="Y339" s="368"/>
      <c r="Z339" s="368"/>
      <c r="AA339" s="368"/>
      <c r="AB339" s="368"/>
      <c r="AC339" s="368"/>
      <c r="AD339" s="368"/>
      <c r="AE339" s="368"/>
      <c r="AF339" s="368"/>
      <c r="AG339" s="368"/>
      <c r="AH339" s="368"/>
      <c r="AI339" s="368"/>
      <c r="AJ339" s="368"/>
      <c r="AK339" s="368"/>
      <c r="AL339" s="368"/>
      <c r="AM339" s="368"/>
      <c r="AN339" s="368"/>
    </row>
    <row r="340" spans="5:40" s="165" customFormat="1" ht="15">
      <c r="E340" s="171"/>
      <c r="F340" s="368"/>
      <c r="G340" s="368"/>
      <c r="H340" s="368"/>
      <c r="I340" s="368"/>
      <c r="J340" s="368"/>
      <c r="K340" s="368"/>
      <c r="L340" s="368"/>
      <c r="M340" s="368"/>
      <c r="N340" s="368"/>
      <c r="O340" s="368"/>
      <c r="P340" s="368"/>
      <c r="Q340" s="368"/>
      <c r="R340" s="368"/>
      <c r="S340" s="368"/>
      <c r="T340" s="368"/>
      <c r="U340" s="368"/>
      <c r="V340" s="368"/>
      <c r="W340" s="368"/>
      <c r="X340" s="368"/>
      <c r="Y340" s="368"/>
      <c r="Z340" s="368"/>
      <c r="AA340" s="368"/>
      <c r="AB340" s="368"/>
      <c r="AC340" s="368"/>
      <c r="AD340" s="368"/>
      <c r="AE340" s="368"/>
      <c r="AF340" s="368"/>
      <c r="AG340" s="368"/>
      <c r="AH340" s="368"/>
      <c r="AI340" s="368"/>
      <c r="AJ340" s="368"/>
      <c r="AK340" s="368"/>
      <c r="AL340" s="368"/>
      <c r="AM340" s="368"/>
      <c r="AN340" s="368"/>
    </row>
    <row r="341" spans="5:40" s="165" customFormat="1" ht="15">
      <c r="E341" s="171"/>
      <c r="F341" s="368"/>
      <c r="G341" s="368"/>
      <c r="H341" s="368"/>
      <c r="I341" s="368"/>
      <c r="J341" s="368"/>
      <c r="K341" s="368"/>
      <c r="L341" s="368"/>
      <c r="M341" s="368"/>
      <c r="N341" s="368"/>
      <c r="O341" s="368"/>
      <c r="P341" s="368"/>
      <c r="Q341" s="368"/>
      <c r="R341" s="368"/>
      <c r="S341" s="368"/>
      <c r="T341" s="368"/>
      <c r="U341" s="368"/>
      <c r="V341" s="368"/>
      <c r="W341" s="368"/>
      <c r="X341" s="368"/>
      <c r="Y341" s="368"/>
      <c r="Z341" s="368"/>
      <c r="AA341" s="368"/>
      <c r="AB341" s="368"/>
      <c r="AC341" s="368"/>
      <c r="AD341" s="368"/>
      <c r="AE341" s="368"/>
      <c r="AF341" s="368"/>
      <c r="AG341" s="368"/>
      <c r="AH341" s="368"/>
      <c r="AI341" s="368"/>
      <c r="AJ341" s="368"/>
      <c r="AK341" s="368"/>
      <c r="AL341" s="368"/>
      <c r="AM341" s="368"/>
      <c r="AN341" s="368"/>
    </row>
    <row r="342" spans="5:40" s="165" customFormat="1" ht="15">
      <c r="E342" s="171"/>
      <c r="F342" s="368"/>
      <c r="G342" s="368"/>
      <c r="H342" s="368"/>
      <c r="I342" s="368"/>
      <c r="J342" s="368"/>
      <c r="K342" s="368"/>
      <c r="L342" s="368"/>
      <c r="M342" s="368"/>
      <c r="N342" s="368"/>
      <c r="O342" s="368"/>
      <c r="P342" s="368"/>
      <c r="Q342" s="368"/>
      <c r="R342" s="368"/>
      <c r="S342" s="368"/>
      <c r="T342" s="368"/>
      <c r="U342" s="368"/>
      <c r="V342" s="368"/>
      <c r="W342" s="368"/>
      <c r="X342" s="368"/>
      <c r="Y342" s="368"/>
      <c r="Z342" s="368"/>
      <c r="AA342" s="368"/>
      <c r="AB342" s="368"/>
      <c r="AC342" s="368"/>
      <c r="AD342" s="368"/>
      <c r="AE342" s="368"/>
      <c r="AF342" s="368"/>
      <c r="AG342" s="368"/>
      <c r="AH342" s="368"/>
      <c r="AI342" s="368"/>
      <c r="AJ342" s="368"/>
      <c r="AK342" s="368"/>
      <c r="AL342" s="368"/>
      <c r="AM342" s="368"/>
      <c r="AN342" s="368"/>
    </row>
    <row r="343" spans="5:40" s="165" customFormat="1" ht="15">
      <c r="E343" s="171"/>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8"/>
      <c r="AG343" s="368"/>
      <c r="AH343" s="368"/>
      <c r="AI343" s="368"/>
      <c r="AJ343" s="368"/>
      <c r="AK343" s="368"/>
      <c r="AL343" s="368"/>
      <c r="AM343" s="368"/>
      <c r="AN343" s="368"/>
    </row>
    <row r="344" spans="5:40" s="165" customFormat="1" ht="15">
      <c r="E344" s="171"/>
      <c r="F344" s="368"/>
      <c r="G344" s="368"/>
      <c r="H344" s="368"/>
      <c r="I344" s="368"/>
      <c r="J344" s="368"/>
      <c r="K344" s="368"/>
      <c r="L344" s="368"/>
      <c r="M344" s="368"/>
      <c r="N344" s="368"/>
      <c r="O344" s="36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row>
    <row r="345" spans="5:40" s="165" customFormat="1" ht="15">
      <c r="E345" s="171"/>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c r="AF345" s="368"/>
      <c r="AG345" s="368"/>
      <c r="AH345" s="368"/>
      <c r="AI345" s="368"/>
      <c r="AJ345" s="368"/>
      <c r="AK345" s="368"/>
      <c r="AL345" s="368"/>
      <c r="AM345" s="368"/>
      <c r="AN345" s="368"/>
    </row>
    <row r="346" spans="5:40" s="165" customFormat="1" ht="15">
      <c r="E346" s="171"/>
      <c r="F346" s="368"/>
      <c r="G346" s="368"/>
      <c r="H346" s="368"/>
      <c r="I346" s="368"/>
      <c r="J346" s="368"/>
      <c r="K346" s="368"/>
      <c r="L346" s="368"/>
      <c r="M346" s="368"/>
      <c r="N346" s="368"/>
      <c r="O346" s="368"/>
      <c r="P346" s="368"/>
      <c r="Q346" s="368"/>
      <c r="R346" s="368"/>
      <c r="S346" s="368"/>
      <c r="T346" s="368"/>
      <c r="U346" s="368"/>
      <c r="V346" s="368"/>
      <c r="W346" s="368"/>
      <c r="X346" s="368"/>
      <c r="Y346" s="368"/>
      <c r="Z346" s="368"/>
      <c r="AA346" s="368"/>
      <c r="AB346" s="368"/>
      <c r="AC346" s="368"/>
      <c r="AD346" s="368"/>
      <c r="AE346" s="368"/>
      <c r="AF346" s="368"/>
      <c r="AG346" s="368"/>
      <c r="AH346" s="368"/>
      <c r="AI346" s="368"/>
      <c r="AJ346" s="368"/>
      <c r="AK346" s="368"/>
      <c r="AL346" s="368"/>
      <c r="AM346" s="368"/>
      <c r="AN346" s="368"/>
    </row>
    <row r="347" spans="5:40" s="165" customFormat="1" ht="15">
      <c r="E347" s="171"/>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8"/>
      <c r="AG347" s="368"/>
      <c r="AH347" s="368"/>
      <c r="AI347" s="368"/>
      <c r="AJ347" s="368"/>
      <c r="AK347" s="368"/>
      <c r="AL347" s="368"/>
      <c r="AM347" s="368"/>
      <c r="AN347" s="368"/>
    </row>
    <row r="348" spans="5:40" s="165" customFormat="1" ht="15">
      <c r="E348" s="171"/>
      <c r="F348" s="368"/>
      <c r="G348" s="368"/>
      <c r="H348" s="368"/>
      <c r="I348" s="368"/>
      <c r="J348" s="368"/>
      <c r="K348" s="368"/>
      <c r="L348" s="368"/>
      <c r="M348" s="368"/>
      <c r="N348" s="368"/>
      <c r="O348" s="368"/>
      <c r="P348" s="368"/>
      <c r="Q348" s="368"/>
      <c r="R348" s="368"/>
      <c r="S348" s="368"/>
      <c r="T348" s="368"/>
      <c r="U348" s="368"/>
      <c r="V348" s="368"/>
      <c r="W348" s="368"/>
      <c r="X348" s="368"/>
      <c r="Y348" s="368"/>
      <c r="Z348" s="368"/>
      <c r="AA348" s="368"/>
      <c r="AB348" s="368"/>
      <c r="AC348" s="368"/>
      <c r="AD348" s="368"/>
      <c r="AE348" s="368"/>
      <c r="AF348" s="368"/>
      <c r="AG348" s="368"/>
      <c r="AH348" s="368"/>
      <c r="AI348" s="368"/>
      <c r="AJ348" s="368"/>
      <c r="AK348" s="368"/>
      <c r="AL348" s="368"/>
      <c r="AM348" s="368"/>
      <c r="AN348" s="368"/>
    </row>
    <row r="349" spans="5:40" s="165" customFormat="1" ht="15">
      <c r="E349" s="171"/>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8"/>
      <c r="AG349" s="368"/>
      <c r="AH349" s="368"/>
      <c r="AI349" s="368"/>
      <c r="AJ349" s="368"/>
      <c r="AK349" s="368"/>
      <c r="AL349" s="368"/>
      <c r="AM349" s="368"/>
      <c r="AN349" s="368"/>
    </row>
    <row r="350" spans="5:40" s="165" customFormat="1" ht="15">
      <c r="E350" s="171"/>
      <c r="F350" s="368"/>
      <c r="G350" s="368"/>
      <c r="H350" s="368"/>
      <c r="I350" s="368"/>
      <c r="J350" s="368"/>
      <c r="K350" s="368"/>
      <c r="L350" s="368"/>
      <c r="M350" s="368"/>
      <c r="N350" s="368"/>
      <c r="O350" s="368"/>
      <c r="P350" s="368"/>
      <c r="Q350" s="368"/>
      <c r="R350" s="368"/>
      <c r="S350" s="368"/>
      <c r="T350" s="368"/>
      <c r="U350" s="368"/>
      <c r="V350" s="368"/>
      <c r="W350" s="368"/>
      <c r="X350" s="368"/>
      <c r="Y350" s="368"/>
      <c r="Z350" s="368"/>
      <c r="AA350" s="368"/>
      <c r="AB350" s="368"/>
      <c r="AC350" s="368"/>
      <c r="AD350" s="368"/>
      <c r="AE350" s="368"/>
      <c r="AF350" s="368"/>
      <c r="AG350" s="368"/>
      <c r="AH350" s="368"/>
      <c r="AI350" s="368"/>
      <c r="AJ350" s="368"/>
      <c r="AK350" s="368"/>
      <c r="AL350" s="368"/>
      <c r="AM350" s="368"/>
      <c r="AN350" s="368"/>
    </row>
    <row r="351" spans="5:40" s="165" customFormat="1" ht="15">
      <c r="E351" s="171"/>
      <c r="F351" s="368"/>
      <c r="G351" s="368"/>
      <c r="H351" s="368"/>
      <c r="I351" s="368"/>
      <c r="J351" s="368"/>
      <c r="K351" s="368"/>
      <c r="L351" s="368"/>
      <c r="M351" s="368"/>
      <c r="N351" s="368"/>
      <c r="O351" s="368"/>
      <c r="P351" s="368"/>
      <c r="Q351" s="368"/>
      <c r="R351" s="368"/>
      <c r="S351" s="368"/>
      <c r="T351" s="368"/>
      <c r="U351" s="368"/>
      <c r="V351" s="368"/>
      <c r="W351" s="368"/>
      <c r="X351" s="368"/>
      <c r="Y351" s="368"/>
      <c r="Z351" s="368"/>
      <c r="AA351" s="368"/>
      <c r="AB351" s="368"/>
      <c r="AC351" s="368"/>
      <c r="AD351" s="368"/>
      <c r="AE351" s="368"/>
      <c r="AF351" s="368"/>
      <c r="AG351" s="368"/>
      <c r="AH351" s="368"/>
      <c r="AI351" s="368"/>
      <c r="AJ351" s="368"/>
      <c r="AK351" s="368"/>
      <c r="AL351" s="368"/>
      <c r="AM351" s="368"/>
      <c r="AN351" s="368"/>
    </row>
    <row r="352" spans="5:40" s="165" customFormat="1" ht="15">
      <c r="E352" s="171"/>
      <c r="F352" s="368"/>
      <c r="G352" s="368"/>
      <c r="H352" s="368"/>
      <c r="I352" s="368"/>
      <c r="J352" s="368"/>
      <c r="K352" s="368"/>
      <c r="L352" s="368"/>
      <c r="M352" s="368"/>
      <c r="N352" s="368"/>
      <c r="O352" s="36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row>
    <row r="353" spans="5:40" s="165" customFormat="1" ht="15">
      <c r="E353" s="171"/>
      <c r="F353" s="368"/>
      <c r="G353" s="368"/>
      <c r="H353" s="368"/>
      <c r="I353" s="368"/>
      <c r="J353" s="368"/>
      <c r="K353" s="368"/>
      <c r="L353" s="368"/>
      <c r="M353" s="368"/>
      <c r="N353" s="368"/>
      <c r="O353" s="368"/>
      <c r="P353" s="368"/>
      <c r="Q353" s="368"/>
      <c r="R353" s="368"/>
      <c r="S353" s="368"/>
      <c r="T353" s="368"/>
      <c r="U353" s="368"/>
      <c r="V353" s="368"/>
      <c r="W353" s="368"/>
      <c r="X353" s="368"/>
      <c r="Y353" s="368"/>
      <c r="Z353" s="368"/>
      <c r="AA353" s="368"/>
      <c r="AB353" s="368"/>
      <c r="AC353" s="368"/>
      <c r="AD353" s="368"/>
      <c r="AE353" s="368"/>
      <c r="AF353" s="368"/>
      <c r="AG353" s="368"/>
      <c r="AH353" s="368"/>
      <c r="AI353" s="368"/>
      <c r="AJ353" s="368"/>
      <c r="AK353" s="368"/>
      <c r="AL353" s="368"/>
      <c r="AM353" s="368"/>
      <c r="AN353" s="368"/>
    </row>
    <row r="354" spans="5:40" s="165" customFormat="1" ht="15">
      <c r="E354" s="171"/>
      <c r="F354" s="368"/>
      <c r="G354" s="368"/>
      <c r="H354" s="368"/>
      <c r="I354" s="368"/>
      <c r="J354" s="368"/>
      <c r="K354" s="368"/>
      <c r="L354" s="368"/>
      <c r="M354" s="368"/>
      <c r="N354" s="368"/>
      <c r="O354" s="368"/>
      <c r="P354" s="368"/>
      <c r="Q354" s="368"/>
      <c r="R354" s="368"/>
      <c r="S354" s="368"/>
      <c r="T354" s="368"/>
      <c r="U354" s="368"/>
      <c r="V354" s="368"/>
      <c r="W354" s="368"/>
      <c r="X354" s="368"/>
      <c r="Y354" s="368"/>
      <c r="Z354" s="368"/>
      <c r="AA354" s="368"/>
      <c r="AB354" s="368"/>
      <c r="AC354" s="368"/>
      <c r="AD354" s="368"/>
      <c r="AE354" s="368"/>
      <c r="AF354" s="368"/>
      <c r="AG354" s="368"/>
      <c r="AH354" s="368"/>
      <c r="AI354" s="368"/>
      <c r="AJ354" s="368"/>
      <c r="AK354" s="368"/>
      <c r="AL354" s="368"/>
      <c r="AM354" s="368"/>
      <c r="AN354" s="368"/>
    </row>
    <row r="355" spans="5:40" s="165" customFormat="1" ht="15">
      <c r="E355" s="171"/>
      <c r="F355" s="368"/>
      <c r="G355" s="368"/>
      <c r="H355" s="368"/>
      <c r="I355" s="368"/>
      <c r="J355" s="368"/>
      <c r="K355" s="368"/>
      <c r="L355" s="368"/>
      <c r="M355" s="368"/>
      <c r="N355" s="368"/>
      <c r="O355" s="368"/>
      <c r="P355" s="368"/>
      <c r="Q355" s="368"/>
      <c r="R355" s="368"/>
      <c r="S355" s="368"/>
      <c r="T355" s="368"/>
      <c r="U355" s="368"/>
      <c r="V355" s="368"/>
      <c r="W355" s="368"/>
      <c r="X355" s="368"/>
      <c r="Y355" s="368"/>
      <c r="Z355" s="368"/>
      <c r="AA355" s="368"/>
      <c r="AB355" s="368"/>
      <c r="AC355" s="368"/>
      <c r="AD355" s="368"/>
      <c r="AE355" s="368"/>
      <c r="AF355" s="368"/>
      <c r="AG355" s="368"/>
      <c r="AH355" s="368"/>
      <c r="AI355" s="368"/>
      <c r="AJ355" s="368"/>
      <c r="AK355" s="368"/>
      <c r="AL355" s="368"/>
      <c r="AM355" s="368"/>
      <c r="AN355" s="368"/>
    </row>
    <row r="356" spans="5:40" s="165" customFormat="1" ht="15">
      <c r="E356" s="171"/>
      <c r="F356" s="368"/>
      <c r="G356" s="368"/>
      <c r="H356" s="368"/>
      <c r="I356" s="368"/>
      <c r="J356" s="368"/>
      <c r="K356" s="368"/>
      <c r="L356" s="368"/>
      <c r="M356" s="368"/>
      <c r="N356" s="368"/>
      <c r="O356" s="368"/>
      <c r="P356" s="368"/>
      <c r="Q356" s="368"/>
      <c r="R356" s="368"/>
      <c r="S356" s="368"/>
      <c r="T356" s="368"/>
      <c r="U356" s="368"/>
      <c r="V356" s="368"/>
      <c r="W356" s="368"/>
      <c r="X356" s="368"/>
      <c r="Y356" s="368"/>
      <c r="Z356" s="368"/>
      <c r="AA356" s="368"/>
      <c r="AB356" s="368"/>
      <c r="AC356" s="368"/>
      <c r="AD356" s="368"/>
      <c r="AE356" s="368"/>
      <c r="AF356" s="368"/>
      <c r="AG356" s="368"/>
      <c r="AH356" s="368"/>
      <c r="AI356" s="368"/>
      <c r="AJ356" s="368"/>
      <c r="AK356" s="368"/>
      <c r="AL356" s="368"/>
      <c r="AM356" s="368"/>
      <c r="AN356" s="368"/>
    </row>
    <row r="357" spans="5:40" s="165" customFormat="1" ht="15">
      <c r="E357" s="171"/>
      <c r="F357" s="368"/>
      <c r="G357" s="368"/>
      <c r="H357" s="368"/>
      <c r="I357" s="368"/>
      <c r="J357" s="368"/>
      <c r="K357" s="368"/>
      <c r="L357" s="368"/>
      <c r="M357" s="368"/>
      <c r="N357" s="368"/>
      <c r="O357" s="368"/>
      <c r="P357" s="368"/>
      <c r="Q357" s="368"/>
      <c r="R357" s="368"/>
      <c r="S357" s="368"/>
      <c r="T357" s="368"/>
      <c r="U357" s="368"/>
      <c r="V357" s="368"/>
      <c r="W357" s="368"/>
      <c r="X357" s="368"/>
      <c r="Y357" s="368"/>
      <c r="Z357" s="368"/>
      <c r="AA357" s="368"/>
      <c r="AB357" s="368"/>
      <c r="AC357" s="368"/>
      <c r="AD357" s="368"/>
      <c r="AE357" s="368"/>
      <c r="AF357" s="368"/>
      <c r="AG357" s="368"/>
      <c r="AH357" s="368"/>
      <c r="AI357" s="368"/>
      <c r="AJ357" s="368"/>
      <c r="AK357" s="368"/>
      <c r="AL357" s="368"/>
      <c r="AM357" s="368"/>
      <c r="AN357" s="368"/>
    </row>
    <row r="358" spans="5:40" s="165" customFormat="1" ht="15">
      <c r="E358" s="171"/>
      <c r="F358" s="368"/>
      <c r="G358" s="368"/>
      <c r="H358" s="368"/>
      <c r="I358" s="368"/>
      <c r="J358" s="368"/>
      <c r="K358" s="368"/>
      <c r="L358" s="368"/>
      <c r="M358" s="368"/>
      <c r="N358" s="368"/>
      <c r="O358" s="368"/>
      <c r="P358" s="368"/>
      <c r="Q358" s="368"/>
      <c r="R358" s="368"/>
      <c r="S358" s="368"/>
      <c r="T358" s="368"/>
      <c r="U358" s="368"/>
      <c r="V358" s="368"/>
      <c r="W358" s="368"/>
      <c r="X358" s="368"/>
      <c r="Y358" s="368"/>
      <c r="Z358" s="368"/>
      <c r="AA358" s="368"/>
      <c r="AB358" s="368"/>
      <c r="AC358" s="368"/>
      <c r="AD358" s="368"/>
      <c r="AE358" s="368"/>
      <c r="AF358" s="368"/>
      <c r="AG358" s="368"/>
      <c r="AH358" s="368"/>
      <c r="AI358" s="368"/>
      <c r="AJ358" s="368"/>
      <c r="AK358" s="368"/>
      <c r="AL358" s="368"/>
      <c r="AM358" s="368"/>
      <c r="AN358" s="368"/>
    </row>
    <row r="359" spans="5:40" s="165" customFormat="1" ht="15">
      <c r="E359" s="171"/>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368"/>
      <c r="AK359" s="368"/>
      <c r="AL359" s="368"/>
      <c r="AM359" s="368"/>
      <c r="AN359" s="368"/>
    </row>
    <row r="360" spans="5:40" s="165" customFormat="1" ht="15">
      <c r="E360" s="171"/>
      <c r="F360" s="368"/>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H360" s="368"/>
      <c r="AI360" s="368"/>
      <c r="AJ360" s="368"/>
      <c r="AK360" s="368"/>
      <c r="AL360" s="368"/>
      <c r="AM360" s="368"/>
      <c r="AN360" s="368"/>
    </row>
    <row r="361" spans="5:40" s="165" customFormat="1" ht="15">
      <c r="E361" s="171"/>
      <c r="F361" s="368"/>
      <c r="G361" s="368"/>
      <c r="H361" s="368"/>
      <c r="I361" s="368"/>
      <c r="J361" s="368"/>
      <c r="K361" s="368"/>
      <c r="L361" s="368"/>
      <c r="M361" s="368"/>
      <c r="N361" s="368"/>
      <c r="O361" s="368"/>
      <c r="P361" s="368"/>
      <c r="Q361" s="368"/>
      <c r="R361" s="368"/>
      <c r="S361" s="368"/>
      <c r="T361" s="368"/>
      <c r="U361" s="368"/>
      <c r="V361" s="368"/>
      <c r="W361" s="368"/>
      <c r="X361" s="368"/>
      <c r="Y361" s="368"/>
      <c r="Z361" s="368"/>
      <c r="AA361" s="368"/>
      <c r="AB361" s="368"/>
      <c r="AC361" s="368"/>
      <c r="AD361" s="368"/>
      <c r="AE361" s="368"/>
      <c r="AF361" s="368"/>
      <c r="AG361" s="368"/>
      <c r="AH361" s="368"/>
      <c r="AI361" s="368"/>
      <c r="AJ361" s="368"/>
      <c r="AK361" s="368"/>
      <c r="AL361" s="368"/>
      <c r="AM361" s="368"/>
      <c r="AN361" s="368"/>
    </row>
    <row r="362" spans="5:40" s="165" customFormat="1" ht="15">
      <c r="E362" s="171"/>
      <c r="F362" s="368"/>
      <c r="G362" s="368"/>
      <c r="H362" s="368"/>
      <c r="I362" s="368"/>
      <c r="J362" s="368"/>
      <c r="K362" s="368"/>
      <c r="L362" s="368"/>
      <c r="M362" s="368"/>
      <c r="N362" s="368"/>
      <c r="O362" s="368"/>
      <c r="P362" s="368"/>
      <c r="Q362" s="368"/>
      <c r="R362" s="368"/>
      <c r="S362" s="368"/>
      <c r="T362" s="368"/>
      <c r="U362" s="368"/>
      <c r="V362" s="368"/>
      <c r="W362" s="368"/>
      <c r="X362" s="368"/>
      <c r="Y362" s="368"/>
      <c r="Z362" s="368"/>
      <c r="AA362" s="368"/>
      <c r="AB362" s="368"/>
      <c r="AC362" s="368"/>
      <c r="AD362" s="368"/>
      <c r="AE362" s="368"/>
      <c r="AF362" s="368"/>
      <c r="AG362" s="368"/>
      <c r="AH362" s="368"/>
      <c r="AI362" s="368"/>
      <c r="AJ362" s="368"/>
      <c r="AK362" s="368"/>
      <c r="AL362" s="368"/>
      <c r="AM362" s="368"/>
      <c r="AN362" s="368"/>
    </row>
    <row r="363" spans="5:40" s="165" customFormat="1" ht="15">
      <c r="E363" s="171"/>
      <c r="F363" s="368"/>
      <c r="G363" s="368"/>
      <c r="H363" s="368"/>
      <c r="I363" s="368"/>
      <c r="J363" s="368"/>
      <c r="K363" s="368"/>
      <c r="L363" s="368"/>
      <c r="M363" s="368"/>
      <c r="N363" s="368"/>
      <c r="O363" s="368"/>
      <c r="P363" s="368"/>
      <c r="Q363" s="368"/>
      <c r="R363" s="368"/>
      <c r="S363" s="368"/>
      <c r="T363" s="368"/>
      <c r="U363" s="368"/>
      <c r="V363" s="368"/>
      <c r="W363" s="368"/>
      <c r="X363" s="368"/>
      <c r="Y363" s="368"/>
      <c r="Z363" s="368"/>
      <c r="AA363" s="368"/>
      <c r="AB363" s="368"/>
      <c r="AC363" s="368"/>
      <c r="AD363" s="368"/>
      <c r="AE363" s="368"/>
      <c r="AF363" s="368"/>
      <c r="AG363" s="368"/>
      <c r="AH363" s="368"/>
      <c r="AI363" s="368"/>
      <c r="AJ363" s="368"/>
      <c r="AK363" s="368"/>
      <c r="AL363" s="368"/>
      <c r="AM363" s="368"/>
      <c r="AN363" s="368"/>
    </row>
    <row r="364" spans="5:40" s="165" customFormat="1" ht="15">
      <c r="E364" s="171"/>
      <c r="F364" s="368"/>
      <c r="G364" s="368"/>
      <c r="H364" s="368"/>
      <c r="I364" s="368"/>
      <c r="J364" s="368"/>
      <c r="K364" s="368"/>
      <c r="L364" s="368"/>
      <c r="M364" s="368"/>
      <c r="N364" s="368"/>
      <c r="O364" s="368"/>
      <c r="P364" s="368"/>
      <c r="Q364" s="368"/>
      <c r="R364" s="368"/>
      <c r="S364" s="368"/>
      <c r="T364" s="368"/>
      <c r="U364" s="368"/>
      <c r="V364" s="368"/>
      <c r="W364" s="368"/>
      <c r="X364" s="368"/>
      <c r="Y364" s="368"/>
      <c r="Z364" s="368"/>
      <c r="AA364" s="368"/>
      <c r="AB364" s="368"/>
      <c r="AC364" s="368"/>
      <c r="AD364" s="368"/>
      <c r="AE364" s="368"/>
      <c r="AF364" s="368"/>
      <c r="AG364" s="368"/>
      <c r="AH364" s="368"/>
      <c r="AI364" s="368"/>
      <c r="AJ364" s="368"/>
      <c r="AK364" s="368"/>
      <c r="AL364" s="368"/>
      <c r="AM364" s="368"/>
      <c r="AN364" s="368"/>
    </row>
    <row r="365" spans="5:40" s="165" customFormat="1" ht="15">
      <c r="E365" s="171"/>
      <c r="F365" s="368"/>
      <c r="G365" s="368"/>
      <c r="H365" s="368"/>
      <c r="I365" s="368"/>
      <c r="J365" s="368"/>
      <c r="K365" s="368"/>
      <c r="L365" s="368"/>
      <c r="M365" s="368"/>
      <c r="N365" s="368"/>
      <c r="O365" s="368"/>
      <c r="P365" s="368"/>
      <c r="Q365" s="368"/>
      <c r="R365" s="368"/>
      <c r="S365" s="368"/>
      <c r="T365" s="368"/>
      <c r="U365" s="368"/>
      <c r="V365" s="368"/>
      <c r="W365" s="368"/>
      <c r="X365" s="368"/>
      <c r="Y365" s="368"/>
      <c r="Z365" s="368"/>
      <c r="AA365" s="368"/>
      <c r="AB365" s="368"/>
      <c r="AC365" s="368"/>
      <c r="AD365" s="368"/>
      <c r="AE365" s="368"/>
      <c r="AF365" s="368"/>
      <c r="AG365" s="368"/>
      <c r="AH365" s="368"/>
      <c r="AI365" s="368"/>
      <c r="AJ365" s="368"/>
      <c r="AK365" s="368"/>
      <c r="AL365" s="368"/>
      <c r="AM365" s="368"/>
      <c r="AN365" s="368"/>
    </row>
    <row r="366" spans="5:40" s="165" customFormat="1" ht="15">
      <c r="E366" s="171"/>
      <c r="F366" s="368"/>
      <c r="G366" s="368"/>
      <c r="H366" s="368"/>
      <c r="I366" s="368"/>
      <c r="J366" s="368"/>
      <c r="K366" s="368"/>
      <c r="L366" s="368"/>
      <c r="M366" s="368"/>
      <c r="N366" s="368"/>
      <c r="O366" s="368"/>
      <c r="P366" s="368"/>
      <c r="Q366" s="368"/>
      <c r="R366" s="368"/>
      <c r="S366" s="368"/>
      <c r="T366" s="368"/>
      <c r="U366" s="368"/>
      <c r="V366" s="368"/>
      <c r="W366" s="368"/>
      <c r="X366" s="368"/>
      <c r="Y366" s="368"/>
      <c r="Z366" s="368"/>
      <c r="AA366" s="368"/>
      <c r="AB366" s="368"/>
      <c r="AC366" s="368"/>
      <c r="AD366" s="368"/>
      <c r="AE366" s="368"/>
      <c r="AF366" s="368"/>
      <c r="AG366" s="368"/>
      <c r="AH366" s="368"/>
      <c r="AI366" s="368"/>
      <c r="AJ366" s="368"/>
      <c r="AK366" s="368"/>
      <c r="AL366" s="368"/>
      <c r="AM366" s="368"/>
      <c r="AN366" s="368"/>
    </row>
    <row r="367" spans="5:40" s="165" customFormat="1" ht="15">
      <c r="E367" s="171"/>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368"/>
      <c r="AB367" s="368"/>
      <c r="AC367" s="368"/>
      <c r="AD367" s="368"/>
      <c r="AE367" s="368"/>
      <c r="AF367" s="368"/>
      <c r="AG367" s="368"/>
      <c r="AH367" s="368"/>
      <c r="AI367" s="368"/>
      <c r="AJ367" s="368"/>
      <c r="AK367" s="368"/>
      <c r="AL367" s="368"/>
      <c r="AM367" s="368"/>
      <c r="AN367" s="368"/>
    </row>
    <row r="368" spans="5:40" s="165" customFormat="1" ht="15">
      <c r="E368" s="171"/>
      <c r="F368" s="368"/>
      <c r="G368" s="368"/>
      <c r="H368" s="368"/>
      <c r="I368" s="368"/>
      <c r="J368" s="368"/>
      <c r="K368" s="368"/>
      <c r="L368" s="368"/>
      <c r="M368" s="368"/>
      <c r="N368" s="368"/>
      <c r="O368" s="368"/>
      <c r="P368" s="368"/>
      <c r="Q368" s="368"/>
      <c r="R368" s="368"/>
      <c r="S368" s="368"/>
      <c r="T368" s="368"/>
      <c r="U368" s="368"/>
      <c r="V368" s="368"/>
      <c r="W368" s="368"/>
      <c r="X368" s="368"/>
      <c r="Y368" s="368"/>
      <c r="Z368" s="368"/>
      <c r="AA368" s="368"/>
      <c r="AB368" s="368"/>
      <c r="AC368" s="368"/>
      <c r="AD368" s="368"/>
      <c r="AE368" s="368"/>
      <c r="AF368" s="368"/>
      <c r="AG368" s="368"/>
      <c r="AH368" s="368"/>
      <c r="AI368" s="368"/>
      <c r="AJ368" s="368"/>
      <c r="AK368" s="368"/>
      <c r="AL368" s="368"/>
      <c r="AM368" s="368"/>
      <c r="AN368" s="368"/>
    </row>
    <row r="369" spans="5:40" s="165" customFormat="1" ht="15">
      <c r="E369" s="171"/>
      <c r="F369" s="368"/>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8"/>
      <c r="AJ369" s="368"/>
      <c r="AK369" s="368"/>
      <c r="AL369" s="368"/>
      <c r="AM369" s="368"/>
      <c r="AN369" s="368"/>
    </row>
    <row r="370" spans="5:40" s="165" customFormat="1" ht="15">
      <c r="E370" s="171"/>
      <c r="F370" s="368"/>
      <c r="G370" s="368"/>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row>
    <row r="371" spans="5:40" s="165" customFormat="1" ht="15">
      <c r="E371" s="171"/>
      <c r="F371" s="368"/>
      <c r="G371" s="368"/>
      <c r="H371" s="368"/>
      <c r="I371" s="368"/>
      <c r="J371" s="368"/>
      <c r="K371" s="368"/>
      <c r="L371" s="368"/>
      <c r="M371" s="368"/>
      <c r="N371" s="368"/>
      <c r="O371" s="368"/>
      <c r="P371" s="368"/>
      <c r="Q371" s="368"/>
      <c r="R371" s="368"/>
      <c r="S371" s="368"/>
      <c r="T371" s="368"/>
      <c r="U371" s="368"/>
      <c r="V371" s="368"/>
      <c r="W371" s="368"/>
      <c r="X371" s="368"/>
      <c r="Y371" s="368"/>
      <c r="Z371" s="368"/>
      <c r="AA371" s="368"/>
      <c r="AB371" s="368"/>
      <c r="AC371" s="368"/>
      <c r="AD371" s="368"/>
      <c r="AE371" s="368"/>
      <c r="AF371" s="368"/>
      <c r="AG371" s="368"/>
      <c r="AH371" s="368"/>
      <c r="AI371" s="368"/>
      <c r="AJ371" s="368"/>
      <c r="AK371" s="368"/>
      <c r="AL371" s="368"/>
      <c r="AM371" s="368"/>
      <c r="AN371" s="368"/>
    </row>
    <row r="372" spans="5:40" s="165" customFormat="1" ht="15">
      <c r="E372" s="171"/>
      <c r="F372" s="368"/>
      <c r="G372" s="368"/>
      <c r="H372" s="368"/>
      <c r="I372" s="368"/>
      <c r="J372" s="368"/>
      <c r="K372" s="368"/>
      <c r="L372" s="368"/>
      <c r="M372" s="368"/>
      <c r="N372" s="368"/>
      <c r="O372" s="368"/>
      <c r="P372" s="368"/>
      <c r="Q372" s="368"/>
      <c r="R372" s="368"/>
      <c r="S372" s="368"/>
      <c r="T372" s="368"/>
      <c r="U372" s="368"/>
      <c r="V372" s="368"/>
      <c r="W372" s="368"/>
      <c r="X372" s="368"/>
      <c r="Y372" s="368"/>
      <c r="Z372" s="368"/>
      <c r="AA372" s="368"/>
      <c r="AB372" s="368"/>
      <c r="AC372" s="368"/>
      <c r="AD372" s="368"/>
      <c r="AE372" s="368"/>
      <c r="AF372" s="368"/>
      <c r="AG372" s="368"/>
      <c r="AH372" s="368"/>
      <c r="AI372" s="368"/>
      <c r="AJ372" s="368"/>
      <c r="AK372" s="368"/>
      <c r="AL372" s="368"/>
      <c r="AM372" s="368"/>
      <c r="AN372" s="368"/>
    </row>
    <row r="373" spans="5:40" s="165" customFormat="1" ht="15">
      <c r="E373" s="171"/>
      <c r="F373" s="368"/>
      <c r="G373" s="368"/>
      <c r="H373" s="368"/>
      <c r="I373" s="368"/>
      <c r="J373" s="368"/>
      <c r="K373" s="368"/>
      <c r="L373" s="368"/>
      <c r="M373" s="368"/>
      <c r="N373" s="368"/>
      <c r="O373" s="368"/>
      <c r="P373" s="368"/>
      <c r="Q373" s="368"/>
      <c r="R373" s="368"/>
      <c r="S373" s="368"/>
      <c r="T373" s="368"/>
      <c r="U373" s="368"/>
      <c r="V373" s="368"/>
      <c r="W373" s="368"/>
      <c r="X373" s="368"/>
      <c r="Y373" s="368"/>
      <c r="Z373" s="368"/>
      <c r="AA373" s="368"/>
      <c r="AB373" s="368"/>
      <c r="AC373" s="368"/>
      <c r="AD373" s="368"/>
      <c r="AE373" s="368"/>
      <c r="AF373" s="368"/>
      <c r="AG373" s="368"/>
      <c r="AH373" s="368"/>
      <c r="AI373" s="368"/>
      <c r="AJ373" s="368"/>
      <c r="AK373" s="368"/>
      <c r="AL373" s="368"/>
      <c r="AM373" s="368"/>
      <c r="AN373" s="368"/>
    </row>
    <row r="374" spans="5:40" s="165" customFormat="1" ht="15">
      <c r="E374" s="171"/>
      <c r="F374" s="368"/>
      <c r="G374" s="368"/>
      <c r="H374" s="368"/>
      <c r="I374" s="368"/>
      <c r="J374" s="368"/>
      <c r="K374" s="368"/>
      <c r="L374" s="368"/>
      <c r="M374" s="368"/>
      <c r="N374" s="368"/>
      <c r="O374" s="368"/>
      <c r="P374" s="368"/>
      <c r="Q374" s="368"/>
      <c r="R374" s="368"/>
      <c r="S374" s="368"/>
      <c r="T374" s="368"/>
      <c r="U374" s="368"/>
      <c r="V374" s="368"/>
      <c r="W374" s="368"/>
      <c r="X374" s="368"/>
      <c r="Y374" s="368"/>
      <c r="Z374" s="368"/>
      <c r="AA374" s="368"/>
      <c r="AB374" s="368"/>
      <c r="AC374" s="368"/>
      <c r="AD374" s="368"/>
      <c r="AE374" s="368"/>
      <c r="AF374" s="368"/>
      <c r="AG374" s="368"/>
      <c r="AH374" s="368"/>
      <c r="AI374" s="368"/>
      <c r="AJ374" s="368"/>
      <c r="AK374" s="368"/>
      <c r="AL374" s="368"/>
      <c r="AM374" s="368"/>
      <c r="AN374" s="368"/>
    </row>
    <row r="375" spans="5:40" s="165" customFormat="1" ht="15">
      <c r="E375" s="171"/>
      <c r="F375" s="368"/>
      <c r="G375" s="368"/>
      <c r="H375" s="368"/>
      <c r="I375" s="368"/>
      <c r="J375" s="368"/>
      <c r="K375" s="368"/>
      <c r="L375" s="368"/>
      <c r="M375" s="368"/>
      <c r="N375" s="368"/>
      <c r="O375" s="368"/>
      <c r="P375" s="368"/>
      <c r="Q375" s="368"/>
      <c r="R375" s="368"/>
      <c r="S375" s="368"/>
      <c r="T375" s="368"/>
      <c r="U375" s="368"/>
      <c r="V375" s="368"/>
      <c r="W375" s="368"/>
      <c r="X375" s="368"/>
      <c r="Y375" s="368"/>
      <c r="Z375" s="368"/>
      <c r="AA375" s="368"/>
      <c r="AB375" s="368"/>
      <c r="AC375" s="368"/>
      <c r="AD375" s="368"/>
      <c r="AE375" s="368"/>
      <c r="AF375" s="368"/>
      <c r="AG375" s="368"/>
      <c r="AH375" s="368"/>
      <c r="AI375" s="368"/>
      <c r="AJ375" s="368"/>
      <c r="AK375" s="368"/>
      <c r="AL375" s="368"/>
      <c r="AM375" s="368"/>
      <c r="AN375" s="368"/>
    </row>
    <row r="376" spans="5:40" s="165" customFormat="1" ht="15">
      <c r="E376" s="171"/>
      <c r="F376" s="368"/>
      <c r="G376" s="368"/>
      <c r="H376" s="368"/>
      <c r="I376" s="368"/>
      <c r="J376" s="368"/>
      <c r="K376" s="368"/>
      <c r="L376" s="368"/>
      <c r="M376" s="368"/>
      <c r="N376" s="368"/>
      <c r="O376" s="368"/>
      <c r="P376" s="368"/>
      <c r="Q376" s="368"/>
      <c r="R376" s="368"/>
      <c r="S376" s="368"/>
      <c r="T376" s="368"/>
      <c r="U376" s="368"/>
      <c r="V376" s="368"/>
      <c r="W376" s="368"/>
      <c r="X376" s="368"/>
      <c r="Y376" s="368"/>
      <c r="Z376" s="368"/>
      <c r="AA376" s="368"/>
      <c r="AB376" s="368"/>
      <c r="AC376" s="368"/>
      <c r="AD376" s="368"/>
      <c r="AE376" s="368"/>
      <c r="AF376" s="368"/>
      <c r="AG376" s="368"/>
      <c r="AH376" s="368"/>
      <c r="AI376" s="368"/>
      <c r="AJ376" s="368"/>
      <c r="AK376" s="368"/>
      <c r="AL376" s="368"/>
      <c r="AM376" s="368"/>
      <c r="AN376" s="368"/>
    </row>
    <row r="377" spans="5:40" s="165" customFormat="1" ht="15">
      <c r="E377" s="171"/>
      <c r="F377" s="368"/>
      <c r="G377" s="368"/>
      <c r="H377" s="368"/>
      <c r="I377" s="368"/>
      <c r="J377" s="368"/>
      <c r="K377" s="368"/>
      <c r="L377" s="368"/>
      <c r="M377" s="368"/>
      <c r="N377" s="368"/>
      <c r="O377" s="368"/>
      <c r="P377" s="368"/>
      <c r="Q377" s="368"/>
      <c r="R377" s="368"/>
      <c r="S377" s="368"/>
      <c r="T377" s="368"/>
      <c r="U377" s="368"/>
      <c r="V377" s="368"/>
      <c r="W377" s="368"/>
      <c r="X377" s="368"/>
      <c r="Y377" s="368"/>
      <c r="Z377" s="368"/>
      <c r="AA377" s="368"/>
      <c r="AB377" s="368"/>
      <c r="AC377" s="368"/>
      <c r="AD377" s="368"/>
      <c r="AE377" s="368"/>
      <c r="AF377" s="368"/>
      <c r="AG377" s="368"/>
      <c r="AH377" s="368"/>
      <c r="AI377" s="368"/>
      <c r="AJ377" s="368"/>
      <c r="AK377" s="368"/>
      <c r="AL377" s="368"/>
      <c r="AM377" s="368"/>
      <c r="AN377" s="368"/>
    </row>
    <row r="378" spans="5:40" s="165" customFormat="1" ht="15">
      <c r="E378" s="171"/>
      <c r="F378" s="368"/>
      <c r="G378" s="368"/>
      <c r="H378" s="368"/>
      <c r="I378" s="368"/>
      <c r="J378" s="368"/>
      <c r="K378" s="368"/>
      <c r="L378" s="368"/>
      <c r="M378" s="368"/>
      <c r="N378" s="368"/>
      <c r="O378" s="368"/>
      <c r="P378" s="368"/>
      <c r="Q378" s="368"/>
      <c r="R378" s="368"/>
      <c r="S378" s="368"/>
      <c r="T378" s="368"/>
      <c r="U378" s="368"/>
      <c r="V378" s="368"/>
      <c r="W378" s="368"/>
      <c r="X378" s="368"/>
      <c r="Y378" s="368"/>
      <c r="Z378" s="368"/>
      <c r="AA378" s="368"/>
      <c r="AB378" s="368"/>
      <c r="AC378" s="368"/>
      <c r="AD378" s="368"/>
      <c r="AE378" s="368"/>
      <c r="AF378" s="368"/>
      <c r="AG378" s="368"/>
      <c r="AH378" s="368"/>
      <c r="AI378" s="368"/>
      <c r="AJ378" s="368"/>
      <c r="AK378" s="368"/>
      <c r="AL378" s="368"/>
      <c r="AM378" s="368"/>
      <c r="AN378" s="368"/>
    </row>
    <row r="379" spans="5:40" s="165" customFormat="1" ht="15">
      <c r="E379" s="171"/>
      <c r="F379" s="368"/>
      <c r="G379" s="368"/>
      <c r="H379" s="368"/>
      <c r="I379" s="368"/>
      <c r="J379" s="368"/>
      <c r="K379" s="368"/>
      <c r="L379" s="368"/>
      <c r="M379" s="368"/>
      <c r="N379" s="368"/>
      <c r="O379" s="368"/>
      <c r="P379" s="368"/>
      <c r="Q379" s="368"/>
      <c r="R379" s="368"/>
      <c r="S379" s="368"/>
      <c r="T379" s="368"/>
      <c r="U379" s="368"/>
      <c r="V379" s="368"/>
      <c r="W379" s="368"/>
      <c r="X379" s="368"/>
      <c r="Y379" s="368"/>
      <c r="Z379" s="368"/>
      <c r="AA379" s="368"/>
      <c r="AB379" s="368"/>
      <c r="AC379" s="368"/>
      <c r="AD379" s="368"/>
      <c r="AE379" s="368"/>
      <c r="AF379" s="368"/>
      <c r="AG379" s="368"/>
      <c r="AH379" s="368"/>
      <c r="AI379" s="368"/>
      <c r="AJ379" s="368"/>
      <c r="AK379" s="368"/>
      <c r="AL379" s="368"/>
      <c r="AM379" s="368"/>
      <c r="AN379" s="368"/>
    </row>
    <row r="380" spans="5:40" s="165" customFormat="1" ht="15">
      <c r="E380" s="171"/>
      <c r="F380" s="368"/>
      <c r="G380" s="368"/>
      <c r="H380" s="368"/>
      <c r="I380" s="368"/>
      <c r="J380" s="368"/>
      <c r="K380" s="368"/>
      <c r="L380" s="368"/>
      <c r="M380" s="368"/>
      <c r="N380" s="368"/>
      <c r="O380" s="368"/>
      <c r="P380" s="368"/>
      <c r="Q380" s="368"/>
      <c r="R380" s="368"/>
      <c r="S380" s="368"/>
      <c r="T380" s="368"/>
      <c r="U380" s="368"/>
      <c r="V380" s="368"/>
      <c r="W380" s="368"/>
      <c r="X380" s="368"/>
      <c r="Y380" s="368"/>
      <c r="Z380" s="368"/>
      <c r="AA380" s="368"/>
      <c r="AB380" s="368"/>
      <c r="AC380" s="368"/>
      <c r="AD380" s="368"/>
      <c r="AE380" s="368"/>
      <c r="AF380" s="368"/>
      <c r="AG380" s="368"/>
      <c r="AH380" s="368"/>
      <c r="AI380" s="368"/>
      <c r="AJ380" s="368"/>
      <c r="AK380" s="368"/>
      <c r="AL380" s="368"/>
      <c r="AM380" s="368"/>
      <c r="AN380" s="368"/>
    </row>
    <row r="381" spans="5:40" s="165" customFormat="1" ht="15">
      <c r="E381" s="171"/>
      <c r="F381" s="368"/>
      <c r="G381" s="368"/>
      <c r="H381" s="368"/>
      <c r="I381" s="368"/>
      <c r="J381" s="368"/>
      <c r="K381" s="368"/>
      <c r="L381" s="368"/>
      <c r="M381" s="368"/>
      <c r="N381" s="368"/>
      <c r="O381" s="368"/>
      <c r="P381" s="368"/>
      <c r="Q381" s="368"/>
      <c r="R381" s="368"/>
      <c r="S381" s="368"/>
      <c r="T381" s="368"/>
      <c r="U381" s="368"/>
      <c r="V381" s="368"/>
      <c r="W381" s="368"/>
      <c r="X381" s="368"/>
      <c r="Y381" s="368"/>
      <c r="Z381" s="368"/>
      <c r="AA381" s="368"/>
      <c r="AB381" s="368"/>
      <c r="AC381" s="368"/>
      <c r="AD381" s="368"/>
      <c r="AE381" s="368"/>
      <c r="AF381" s="368"/>
      <c r="AG381" s="368"/>
      <c r="AH381" s="368"/>
      <c r="AI381" s="368"/>
      <c r="AJ381" s="368"/>
      <c r="AK381" s="368"/>
      <c r="AL381" s="368"/>
      <c r="AM381" s="368"/>
      <c r="AN381" s="368"/>
    </row>
    <row r="382" spans="5:40" s="165" customFormat="1" ht="15">
      <c r="E382" s="171"/>
      <c r="F382" s="368"/>
      <c r="G382" s="368"/>
      <c r="H382" s="368"/>
      <c r="I382" s="368"/>
      <c r="J382" s="368"/>
      <c r="K382" s="368"/>
      <c r="L382" s="368"/>
      <c r="M382" s="368"/>
      <c r="N382" s="368"/>
      <c r="O382" s="368"/>
      <c r="P382" s="368"/>
      <c r="Q382" s="368"/>
      <c r="R382" s="368"/>
      <c r="S382" s="368"/>
      <c r="T382" s="368"/>
      <c r="U382" s="368"/>
      <c r="V382" s="368"/>
      <c r="W382" s="368"/>
      <c r="X382" s="368"/>
      <c r="Y382" s="368"/>
      <c r="Z382" s="368"/>
      <c r="AA382" s="368"/>
      <c r="AB382" s="368"/>
      <c r="AC382" s="368"/>
      <c r="AD382" s="368"/>
      <c r="AE382" s="368"/>
      <c r="AF382" s="368"/>
      <c r="AG382" s="368"/>
      <c r="AH382" s="368"/>
      <c r="AI382" s="368"/>
      <c r="AJ382" s="368"/>
      <c r="AK382" s="368"/>
      <c r="AL382" s="368"/>
      <c r="AM382" s="368"/>
      <c r="AN382" s="368"/>
    </row>
    <row r="383" spans="5:40" s="165" customFormat="1" ht="15">
      <c r="E383" s="171"/>
      <c r="F383" s="368"/>
      <c r="G383" s="368"/>
      <c r="H383" s="368"/>
      <c r="I383" s="368"/>
      <c r="J383" s="368"/>
      <c r="K383" s="368"/>
      <c r="L383" s="368"/>
      <c r="M383" s="368"/>
      <c r="N383" s="368"/>
      <c r="O383" s="368"/>
      <c r="P383" s="368"/>
      <c r="Q383" s="368"/>
      <c r="R383" s="368"/>
      <c r="S383" s="368"/>
      <c r="T383" s="368"/>
      <c r="U383" s="368"/>
      <c r="V383" s="368"/>
      <c r="W383" s="368"/>
      <c r="X383" s="368"/>
      <c r="Y383" s="368"/>
      <c r="Z383" s="368"/>
      <c r="AA383" s="368"/>
      <c r="AB383" s="368"/>
      <c r="AC383" s="368"/>
      <c r="AD383" s="368"/>
      <c r="AE383" s="368"/>
      <c r="AF383" s="368"/>
      <c r="AG383" s="368"/>
      <c r="AH383" s="368"/>
      <c r="AI383" s="368"/>
      <c r="AJ383" s="368"/>
      <c r="AK383" s="368"/>
      <c r="AL383" s="368"/>
      <c r="AM383" s="368"/>
      <c r="AN383" s="368"/>
    </row>
    <row r="384" spans="5:40" s="165" customFormat="1" ht="15">
      <c r="E384" s="171"/>
      <c r="F384" s="368"/>
      <c r="G384" s="368"/>
      <c r="H384" s="368"/>
      <c r="I384" s="368"/>
      <c r="J384" s="368"/>
      <c r="K384" s="368"/>
      <c r="L384" s="368"/>
      <c r="M384" s="368"/>
      <c r="N384" s="368"/>
      <c r="O384" s="368"/>
      <c r="P384" s="368"/>
      <c r="Q384" s="368"/>
      <c r="R384" s="368"/>
      <c r="S384" s="368"/>
      <c r="T384" s="368"/>
      <c r="U384" s="368"/>
      <c r="V384" s="368"/>
      <c r="W384" s="368"/>
      <c r="X384" s="368"/>
      <c r="Y384" s="368"/>
      <c r="Z384" s="368"/>
      <c r="AA384" s="368"/>
      <c r="AB384" s="368"/>
      <c r="AC384" s="368"/>
      <c r="AD384" s="368"/>
      <c r="AE384" s="368"/>
      <c r="AF384" s="368"/>
      <c r="AG384" s="368"/>
      <c r="AH384" s="368"/>
      <c r="AI384" s="368"/>
      <c r="AJ384" s="368"/>
      <c r="AK384" s="368"/>
      <c r="AL384" s="368"/>
      <c r="AM384" s="368"/>
      <c r="AN384" s="368"/>
    </row>
    <row r="385" spans="5:40" s="165" customFormat="1" ht="15">
      <c r="E385" s="171"/>
      <c r="F385" s="368"/>
      <c r="G385" s="368"/>
      <c r="H385" s="368"/>
      <c r="I385" s="368"/>
      <c r="J385" s="368"/>
      <c r="K385" s="368"/>
      <c r="L385" s="368"/>
      <c r="M385" s="368"/>
      <c r="N385" s="368"/>
      <c r="O385" s="368"/>
      <c r="P385" s="368"/>
      <c r="Q385" s="368"/>
      <c r="R385" s="368"/>
      <c r="S385" s="368"/>
      <c r="T385" s="368"/>
      <c r="U385" s="368"/>
      <c r="V385" s="368"/>
      <c r="W385" s="368"/>
      <c r="X385" s="368"/>
      <c r="Y385" s="368"/>
      <c r="Z385" s="368"/>
      <c r="AA385" s="368"/>
      <c r="AB385" s="368"/>
      <c r="AC385" s="368"/>
      <c r="AD385" s="368"/>
      <c r="AE385" s="368"/>
      <c r="AF385" s="368"/>
      <c r="AG385" s="368"/>
      <c r="AH385" s="368"/>
      <c r="AI385" s="368"/>
      <c r="AJ385" s="368"/>
      <c r="AK385" s="368"/>
      <c r="AL385" s="368"/>
      <c r="AM385" s="368"/>
      <c r="AN385" s="368"/>
    </row>
    <row r="386" spans="5:40" s="165" customFormat="1" ht="15">
      <c r="E386" s="171"/>
      <c r="F386" s="368"/>
      <c r="G386" s="368"/>
      <c r="H386" s="368"/>
      <c r="I386" s="368"/>
      <c r="J386" s="368"/>
      <c r="K386" s="368"/>
      <c r="L386" s="368"/>
      <c r="M386" s="368"/>
      <c r="N386" s="368"/>
      <c r="O386" s="368"/>
      <c r="P386" s="368"/>
      <c r="Q386" s="368"/>
      <c r="R386" s="368"/>
      <c r="S386" s="368"/>
      <c r="T386" s="368"/>
      <c r="U386" s="368"/>
      <c r="V386" s="368"/>
      <c r="W386" s="368"/>
      <c r="X386" s="368"/>
      <c r="Y386" s="368"/>
      <c r="Z386" s="368"/>
      <c r="AA386" s="368"/>
      <c r="AB386" s="368"/>
      <c r="AC386" s="368"/>
      <c r="AD386" s="368"/>
      <c r="AE386" s="368"/>
      <c r="AF386" s="368"/>
      <c r="AG386" s="368"/>
      <c r="AH386" s="368"/>
      <c r="AI386" s="368"/>
      <c r="AJ386" s="368"/>
      <c r="AK386" s="368"/>
      <c r="AL386" s="368"/>
      <c r="AM386" s="368"/>
      <c r="AN386" s="368"/>
    </row>
    <row r="387" spans="5:40" s="165" customFormat="1" ht="15">
      <c r="E387" s="171"/>
      <c r="F387" s="368"/>
      <c r="G387" s="368"/>
      <c r="H387" s="368"/>
      <c r="I387" s="368"/>
      <c r="J387" s="368"/>
      <c r="K387" s="368"/>
      <c r="L387" s="368"/>
      <c r="M387" s="368"/>
      <c r="N387" s="368"/>
      <c r="O387" s="368"/>
      <c r="P387" s="368"/>
      <c r="Q387" s="368"/>
      <c r="R387" s="368"/>
      <c r="S387" s="368"/>
      <c r="T387" s="368"/>
      <c r="U387" s="368"/>
      <c r="V387" s="368"/>
      <c r="W387" s="368"/>
      <c r="X387" s="368"/>
      <c r="Y387" s="368"/>
      <c r="Z387" s="368"/>
      <c r="AA387" s="368"/>
      <c r="AB387" s="368"/>
      <c r="AC387" s="368"/>
      <c r="AD387" s="368"/>
      <c r="AE387" s="368"/>
      <c r="AF387" s="368"/>
      <c r="AG387" s="368"/>
      <c r="AH387" s="368"/>
      <c r="AI387" s="368"/>
      <c r="AJ387" s="368"/>
      <c r="AK387" s="368"/>
      <c r="AL387" s="368"/>
      <c r="AM387" s="368"/>
      <c r="AN387" s="368"/>
    </row>
    <row r="388" spans="5:40" s="165" customFormat="1" ht="15">
      <c r="E388" s="171"/>
      <c r="F388" s="368"/>
      <c r="G388" s="368"/>
      <c r="H388" s="368"/>
      <c r="I388" s="368"/>
      <c r="J388" s="368"/>
      <c r="K388" s="368"/>
      <c r="L388" s="368"/>
      <c r="M388" s="368"/>
      <c r="N388" s="368"/>
      <c r="O388" s="368"/>
      <c r="P388" s="368"/>
      <c r="Q388" s="368"/>
      <c r="R388" s="368"/>
      <c r="S388" s="368"/>
      <c r="T388" s="368"/>
      <c r="U388" s="368"/>
      <c r="V388" s="368"/>
      <c r="W388" s="368"/>
      <c r="X388" s="368"/>
      <c r="Y388" s="368"/>
      <c r="Z388" s="368"/>
      <c r="AA388" s="368"/>
      <c r="AB388" s="368"/>
      <c r="AC388" s="368"/>
      <c r="AD388" s="368"/>
      <c r="AE388" s="368"/>
      <c r="AF388" s="368"/>
      <c r="AG388" s="368"/>
      <c r="AH388" s="368"/>
      <c r="AI388" s="368"/>
      <c r="AJ388" s="368"/>
      <c r="AK388" s="368"/>
      <c r="AL388" s="368"/>
      <c r="AM388" s="368"/>
      <c r="AN388" s="368"/>
    </row>
    <row r="389" spans="5:40" s="165" customFormat="1" ht="15">
      <c r="E389" s="171"/>
      <c r="F389" s="368"/>
      <c r="G389" s="368"/>
      <c r="H389" s="368"/>
      <c r="I389" s="368"/>
      <c r="J389" s="368"/>
      <c r="K389" s="368"/>
      <c r="L389" s="368"/>
      <c r="M389" s="368"/>
      <c r="N389" s="368"/>
      <c r="O389" s="368"/>
      <c r="P389" s="368"/>
      <c r="Q389" s="368"/>
      <c r="R389" s="368"/>
      <c r="S389" s="368"/>
      <c r="T389" s="368"/>
      <c r="U389" s="368"/>
      <c r="V389" s="368"/>
      <c r="W389" s="368"/>
      <c r="X389" s="368"/>
      <c r="Y389" s="368"/>
      <c r="Z389" s="368"/>
      <c r="AA389" s="368"/>
      <c r="AB389" s="368"/>
      <c r="AC389" s="368"/>
      <c r="AD389" s="368"/>
      <c r="AE389" s="368"/>
      <c r="AF389" s="368"/>
      <c r="AG389" s="368"/>
      <c r="AH389" s="368"/>
      <c r="AI389" s="368"/>
      <c r="AJ389" s="368"/>
      <c r="AK389" s="368"/>
      <c r="AL389" s="368"/>
      <c r="AM389" s="368"/>
      <c r="AN389" s="368"/>
    </row>
    <row r="390" spans="5:40" s="165" customFormat="1" ht="15">
      <c r="E390" s="171"/>
      <c r="F390" s="368"/>
      <c r="G390" s="368"/>
      <c r="H390" s="368"/>
      <c r="I390" s="368"/>
      <c r="J390" s="368"/>
      <c r="K390" s="368"/>
      <c r="L390" s="368"/>
      <c r="M390" s="368"/>
      <c r="N390" s="368"/>
      <c r="O390" s="368"/>
      <c r="P390" s="368"/>
      <c r="Q390" s="368"/>
      <c r="R390" s="368"/>
      <c r="S390" s="368"/>
      <c r="T390" s="368"/>
      <c r="U390" s="368"/>
      <c r="V390" s="368"/>
      <c r="W390" s="368"/>
      <c r="X390" s="368"/>
      <c r="Y390" s="368"/>
      <c r="Z390" s="368"/>
      <c r="AA390" s="368"/>
      <c r="AB390" s="368"/>
      <c r="AC390" s="368"/>
      <c r="AD390" s="368"/>
      <c r="AE390" s="368"/>
      <c r="AF390" s="368"/>
      <c r="AG390" s="368"/>
      <c r="AH390" s="368"/>
      <c r="AI390" s="368"/>
      <c r="AJ390" s="368"/>
      <c r="AK390" s="368"/>
      <c r="AL390" s="368"/>
      <c r="AM390" s="368"/>
      <c r="AN390" s="368"/>
    </row>
    <row r="391" spans="5:40" s="165" customFormat="1" ht="15">
      <c r="E391" s="171"/>
      <c r="F391" s="368"/>
      <c r="G391" s="368"/>
      <c r="H391" s="368"/>
      <c r="I391" s="368"/>
      <c r="J391" s="368"/>
      <c r="K391" s="368"/>
      <c r="L391" s="368"/>
      <c r="M391" s="368"/>
      <c r="N391" s="368"/>
      <c r="O391" s="368"/>
      <c r="P391" s="368"/>
      <c r="Q391" s="368"/>
      <c r="R391" s="368"/>
      <c r="S391" s="368"/>
      <c r="T391" s="368"/>
      <c r="U391" s="368"/>
      <c r="V391" s="368"/>
      <c r="W391" s="368"/>
      <c r="X391" s="368"/>
      <c r="Y391" s="368"/>
      <c r="Z391" s="368"/>
      <c r="AA391" s="368"/>
      <c r="AB391" s="368"/>
      <c r="AC391" s="368"/>
      <c r="AD391" s="368"/>
      <c r="AE391" s="368"/>
      <c r="AF391" s="368"/>
      <c r="AG391" s="368"/>
      <c r="AH391" s="368"/>
      <c r="AI391" s="368"/>
      <c r="AJ391" s="368"/>
      <c r="AK391" s="368"/>
      <c r="AL391" s="368"/>
      <c r="AM391" s="368"/>
      <c r="AN391" s="368"/>
    </row>
    <row r="392" spans="5:40" s="165" customFormat="1" ht="15">
      <c r="E392" s="171"/>
      <c r="F392" s="368"/>
      <c r="G392" s="368"/>
      <c r="H392" s="368"/>
      <c r="I392" s="368"/>
      <c r="J392" s="368"/>
      <c r="K392" s="368"/>
      <c r="L392" s="368"/>
      <c r="M392" s="368"/>
      <c r="N392" s="368"/>
      <c r="O392" s="368"/>
      <c r="P392" s="368"/>
      <c r="Q392" s="368"/>
      <c r="R392" s="368"/>
      <c r="S392" s="368"/>
      <c r="T392" s="368"/>
      <c r="U392" s="368"/>
      <c r="V392" s="368"/>
      <c r="W392" s="368"/>
      <c r="X392" s="368"/>
      <c r="Y392" s="368"/>
      <c r="Z392" s="368"/>
      <c r="AA392" s="368"/>
      <c r="AB392" s="368"/>
      <c r="AC392" s="368"/>
      <c r="AD392" s="368"/>
      <c r="AE392" s="368"/>
      <c r="AF392" s="368"/>
      <c r="AG392" s="368"/>
      <c r="AH392" s="368"/>
      <c r="AI392" s="368"/>
      <c r="AJ392" s="368"/>
      <c r="AK392" s="368"/>
      <c r="AL392" s="368"/>
      <c r="AM392" s="368"/>
      <c r="AN392" s="368"/>
    </row>
    <row r="393" spans="5:40" s="165" customFormat="1" ht="15">
      <c r="E393" s="171"/>
      <c r="F393" s="368"/>
      <c r="G393" s="368"/>
      <c r="H393" s="368"/>
      <c r="I393" s="368"/>
      <c r="J393" s="368"/>
      <c r="K393" s="368"/>
      <c r="L393" s="368"/>
      <c r="M393" s="368"/>
      <c r="N393" s="368"/>
      <c r="O393" s="368"/>
      <c r="P393" s="368"/>
      <c r="Q393" s="368"/>
      <c r="R393" s="368"/>
      <c r="S393" s="368"/>
      <c r="T393" s="368"/>
      <c r="U393" s="368"/>
      <c r="V393" s="368"/>
      <c r="W393" s="368"/>
      <c r="X393" s="368"/>
      <c r="Y393" s="368"/>
      <c r="Z393" s="368"/>
      <c r="AA393" s="368"/>
      <c r="AB393" s="368"/>
      <c r="AC393" s="368"/>
      <c r="AD393" s="368"/>
      <c r="AE393" s="368"/>
      <c r="AF393" s="368"/>
      <c r="AG393" s="368"/>
      <c r="AH393" s="368"/>
      <c r="AI393" s="368"/>
      <c r="AJ393" s="368"/>
      <c r="AK393" s="368"/>
      <c r="AL393" s="368"/>
      <c r="AM393" s="368"/>
      <c r="AN393" s="368"/>
    </row>
    <row r="394" spans="5:40" s="165" customFormat="1" ht="15">
      <c r="E394" s="171"/>
      <c r="F394" s="368"/>
      <c r="G394" s="368"/>
      <c r="H394" s="368"/>
      <c r="I394" s="368"/>
      <c r="J394" s="368"/>
      <c r="K394" s="368"/>
      <c r="L394" s="368"/>
      <c r="M394" s="368"/>
      <c r="N394" s="368"/>
      <c r="O394" s="368"/>
      <c r="P394" s="368"/>
      <c r="Q394" s="368"/>
      <c r="R394" s="368"/>
      <c r="S394" s="368"/>
      <c r="T394" s="368"/>
      <c r="U394" s="368"/>
      <c r="V394" s="368"/>
      <c r="W394" s="368"/>
      <c r="X394" s="368"/>
      <c r="Y394" s="368"/>
      <c r="Z394" s="368"/>
      <c r="AA394" s="368"/>
      <c r="AB394" s="368"/>
      <c r="AC394" s="368"/>
      <c r="AD394" s="368"/>
      <c r="AE394" s="368"/>
      <c r="AF394" s="368"/>
      <c r="AG394" s="368"/>
      <c r="AH394" s="368"/>
      <c r="AI394" s="368"/>
      <c r="AJ394" s="368"/>
      <c r="AK394" s="368"/>
      <c r="AL394" s="368"/>
      <c r="AM394" s="368"/>
      <c r="AN394" s="368"/>
    </row>
    <row r="395" spans="5:40" s="165" customFormat="1" ht="15">
      <c r="E395" s="171"/>
      <c r="F395" s="368"/>
      <c r="G395" s="368"/>
      <c r="H395" s="368"/>
      <c r="I395" s="368"/>
      <c r="J395" s="368"/>
      <c r="K395" s="368"/>
      <c r="L395" s="368"/>
      <c r="M395" s="368"/>
      <c r="N395" s="368"/>
      <c r="O395" s="368"/>
      <c r="P395" s="368"/>
      <c r="Q395" s="368"/>
      <c r="R395" s="368"/>
      <c r="S395" s="368"/>
      <c r="T395" s="368"/>
      <c r="U395" s="368"/>
      <c r="V395" s="368"/>
      <c r="W395" s="368"/>
      <c r="X395" s="368"/>
      <c r="Y395" s="368"/>
      <c r="Z395" s="368"/>
      <c r="AA395" s="368"/>
      <c r="AB395" s="368"/>
      <c r="AC395" s="368"/>
      <c r="AD395" s="368"/>
      <c r="AE395" s="368"/>
      <c r="AF395" s="368"/>
      <c r="AG395" s="368"/>
      <c r="AH395" s="368"/>
      <c r="AI395" s="368"/>
      <c r="AJ395" s="368"/>
      <c r="AK395" s="368"/>
      <c r="AL395" s="368"/>
      <c r="AM395" s="368"/>
      <c r="AN395" s="368"/>
    </row>
    <row r="396" spans="5:40" s="165" customFormat="1" ht="15">
      <c r="E396" s="171"/>
      <c r="F396" s="368"/>
      <c r="G396" s="368"/>
      <c r="H396" s="368"/>
      <c r="I396" s="368"/>
      <c r="J396" s="368"/>
      <c r="K396" s="368"/>
      <c r="L396" s="368"/>
      <c r="M396" s="368"/>
      <c r="N396" s="368"/>
      <c r="O396" s="368"/>
      <c r="P396" s="368"/>
      <c r="Q396" s="368"/>
      <c r="R396" s="368"/>
      <c r="S396" s="368"/>
      <c r="T396" s="368"/>
      <c r="U396" s="368"/>
      <c r="V396" s="368"/>
      <c r="W396" s="368"/>
      <c r="X396" s="368"/>
      <c r="Y396" s="368"/>
      <c r="Z396" s="368"/>
      <c r="AA396" s="368"/>
      <c r="AB396" s="368"/>
      <c r="AC396" s="368"/>
      <c r="AD396" s="368"/>
      <c r="AE396" s="368"/>
      <c r="AF396" s="368"/>
      <c r="AG396" s="368"/>
      <c r="AH396" s="368"/>
      <c r="AI396" s="368"/>
      <c r="AJ396" s="368"/>
      <c r="AK396" s="368"/>
      <c r="AL396" s="368"/>
      <c r="AM396" s="368"/>
      <c r="AN396" s="368"/>
    </row>
    <row r="397" spans="5:40" s="165" customFormat="1" ht="15">
      <c r="E397" s="171"/>
      <c r="F397" s="368"/>
      <c r="G397" s="368"/>
      <c r="H397" s="368"/>
      <c r="I397" s="368"/>
      <c r="J397" s="368"/>
      <c r="K397" s="368"/>
      <c r="L397" s="368"/>
      <c r="M397" s="368"/>
      <c r="N397" s="368"/>
      <c r="O397" s="368"/>
      <c r="P397" s="368"/>
      <c r="Q397" s="368"/>
      <c r="R397" s="368"/>
      <c r="S397" s="368"/>
      <c r="T397" s="368"/>
      <c r="U397" s="368"/>
      <c r="V397" s="368"/>
      <c r="W397" s="368"/>
      <c r="X397" s="368"/>
      <c r="Y397" s="368"/>
      <c r="Z397" s="368"/>
      <c r="AA397" s="368"/>
      <c r="AB397" s="368"/>
      <c r="AC397" s="368"/>
      <c r="AD397" s="368"/>
      <c r="AE397" s="368"/>
      <c r="AF397" s="368"/>
      <c r="AG397" s="368"/>
      <c r="AH397" s="368"/>
      <c r="AI397" s="368"/>
      <c r="AJ397" s="368"/>
      <c r="AK397" s="368"/>
      <c r="AL397" s="368"/>
      <c r="AM397" s="368"/>
      <c r="AN397" s="368"/>
    </row>
    <row r="398" spans="5:40" s="165" customFormat="1" ht="15">
      <c r="E398" s="171"/>
      <c r="F398" s="368"/>
      <c r="G398" s="368"/>
      <c r="H398" s="368"/>
      <c r="I398" s="368"/>
      <c r="J398" s="368"/>
      <c r="K398" s="368"/>
      <c r="L398" s="368"/>
      <c r="M398" s="368"/>
      <c r="N398" s="368"/>
      <c r="O398" s="368"/>
      <c r="P398" s="368"/>
      <c r="Q398" s="368"/>
      <c r="R398" s="368"/>
      <c r="S398" s="368"/>
      <c r="T398" s="368"/>
      <c r="U398" s="368"/>
      <c r="V398" s="368"/>
      <c r="W398" s="368"/>
      <c r="X398" s="368"/>
      <c r="Y398" s="368"/>
      <c r="Z398" s="368"/>
      <c r="AA398" s="368"/>
      <c r="AB398" s="368"/>
      <c r="AC398" s="368"/>
      <c r="AD398" s="368"/>
      <c r="AE398" s="368"/>
      <c r="AF398" s="368"/>
      <c r="AG398" s="368"/>
      <c r="AH398" s="368"/>
      <c r="AI398" s="368"/>
      <c r="AJ398" s="368"/>
      <c r="AK398" s="368"/>
      <c r="AL398" s="368"/>
      <c r="AM398" s="368"/>
      <c r="AN398" s="368"/>
    </row>
    <row r="399" spans="5:40" s="165" customFormat="1" ht="15">
      <c r="E399" s="171"/>
      <c r="F399" s="368"/>
      <c r="G399" s="368"/>
      <c r="H399" s="368"/>
      <c r="I399" s="368"/>
      <c r="J399" s="368"/>
      <c r="K399" s="368"/>
      <c r="L399" s="368"/>
      <c r="M399" s="368"/>
      <c r="N399" s="368"/>
      <c r="O399" s="368"/>
      <c r="P399" s="368"/>
      <c r="Q399" s="368"/>
      <c r="R399" s="368"/>
      <c r="S399" s="368"/>
      <c r="T399" s="368"/>
      <c r="U399" s="368"/>
      <c r="V399" s="368"/>
      <c r="W399" s="368"/>
      <c r="X399" s="368"/>
      <c r="Y399" s="368"/>
      <c r="Z399" s="368"/>
      <c r="AA399" s="368"/>
      <c r="AB399" s="368"/>
      <c r="AC399" s="368"/>
      <c r="AD399" s="368"/>
      <c r="AE399" s="368"/>
      <c r="AF399" s="368"/>
      <c r="AG399" s="368"/>
      <c r="AH399" s="368"/>
      <c r="AI399" s="368"/>
      <c r="AJ399" s="368"/>
      <c r="AK399" s="368"/>
      <c r="AL399" s="368"/>
      <c r="AM399" s="368"/>
      <c r="AN399" s="368"/>
    </row>
    <row r="400" spans="5:40" s="165" customFormat="1" ht="15">
      <c r="E400" s="171"/>
      <c r="F400" s="368"/>
      <c r="G400" s="368"/>
      <c r="H400" s="368"/>
      <c r="I400" s="368"/>
      <c r="J400" s="368"/>
      <c r="K400" s="368"/>
      <c r="L400" s="368"/>
      <c r="M400" s="368"/>
      <c r="N400" s="368"/>
      <c r="O400" s="368"/>
      <c r="P400" s="368"/>
      <c r="Q400" s="368"/>
      <c r="R400" s="368"/>
      <c r="S400" s="368"/>
      <c r="T400" s="368"/>
      <c r="U400" s="368"/>
      <c r="V400" s="368"/>
      <c r="W400" s="368"/>
      <c r="X400" s="368"/>
      <c r="Y400" s="368"/>
      <c r="Z400" s="368"/>
      <c r="AA400" s="368"/>
      <c r="AB400" s="368"/>
      <c r="AC400" s="368"/>
      <c r="AD400" s="368"/>
      <c r="AE400" s="368"/>
      <c r="AF400" s="368"/>
      <c r="AG400" s="368"/>
      <c r="AH400" s="368"/>
      <c r="AI400" s="368"/>
      <c r="AJ400" s="368"/>
      <c r="AK400" s="368"/>
      <c r="AL400" s="368"/>
      <c r="AM400" s="368"/>
      <c r="AN400" s="368"/>
    </row>
    <row r="401" spans="5:40" s="165" customFormat="1" ht="15">
      <c r="E401" s="171"/>
      <c r="F401" s="368"/>
      <c r="G401" s="368"/>
      <c r="H401" s="368"/>
      <c r="I401" s="368"/>
      <c r="J401" s="368"/>
      <c r="K401" s="368"/>
      <c r="L401" s="368"/>
      <c r="M401" s="368"/>
      <c r="N401" s="368"/>
      <c r="O401" s="368"/>
      <c r="P401" s="368"/>
      <c r="Q401" s="368"/>
      <c r="R401" s="368"/>
      <c r="S401" s="368"/>
      <c r="T401" s="368"/>
      <c r="U401" s="368"/>
      <c r="V401" s="368"/>
      <c r="W401" s="368"/>
      <c r="X401" s="368"/>
      <c r="Y401" s="368"/>
      <c r="Z401" s="368"/>
      <c r="AA401" s="368"/>
      <c r="AB401" s="368"/>
      <c r="AC401" s="368"/>
      <c r="AD401" s="368"/>
      <c r="AE401" s="368"/>
      <c r="AF401" s="368"/>
      <c r="AG401" s="368"/>
      <c r="AH401" s="368"/>
      <c r="AI401" s="368"/>
      <c r="AJ401" s="368"/>
      <c r="AK401" s="368"/>
      <c r="AL401" s="368"/>
      <c r="AM401" s="368"/>
      <c r="AN401" s="368"/>
    </row>
    <row r="402" spans="5:40" s="165" customFormat="1" ht="15">
      <c r="E402" s="171"/>
      <c r="F402" s="368"/>
      <c r="G402" s="368"/>
      <c r="H402" s="368"/>
      <c r="I402" s="368"/>
      <c r="J402" s="368"/>
      <c r="K402" s="368"/>
      <c r="L402" s="368"/>
      <c r="M402" s="368"/>
      <c r="N402" s="368"/>
      <c r="O402" s="368"/>
      <c r="P402" s="368"/>
      <c r="Q402" s="368"/>
      <c r="R402" s="368"/>
      <c r="S402" s="368"/>
      <c r="T402" s="368"/>
      <c r="U402" s="368"/>
      <c r="V402" s="368"/>
      <c r="W402" s="368"/>
      <c r="X402" s="368"/>
      <c r="Y402" s="368"/>
      <c r="Z402" s="368"/>
      <c r="AA402" s="368"/>
      <c r="AB402" s="368"/>
      <c r="AC402" s="368"/>
      <c r="AD402" s="368"/>
      <c r="AE402" s="368"/>
      <c r="AF402" s="368"/>
      <c r="AG402" s="368"/>
      <c r="AH402" s="368"/>
      <c r="AI402" s="368"/>
      <c r="AJ402" s="368"/>
      <c r="AK402" s="368"/>
      <c r="AL402" s="368"/>
      <c r="AM402" s="368"/>
      <c r="AN402" s="368"/>
    </row>
    <row r="403" spans="5:40" s="165" customFormat="1" ht="15">
      <c r="E403" s="171"/>
      <c r="F403" s="368"/>
      <c r="G403" s="368"/>
      <c r="H403" s="368"/>
      <c r="I403" s="368"/>
      <c r="J403" s="368"/>
      <c r="K403" s="368"/>
      <c r="L403" s="368"/>
      <c r="M403" s="368"/>
      <c r="N403" s="368"/>
      <c r="O403" s="368"/>
      <c r="P403" s="368"/>
      <c r="Q403" s="368"/>
      <c r="R403" s="368"/>
      <c r="S403" s="368"/>
      <c r="T403" s="368"/>
      <c r="U403" s="368"/>
      <c r="V403" s="368"/>
      <c r="W403" s="368"/>
      <c r="X403" s="368"/>
      <c r="Y403" s="368"/>
      <c r="Z403" s="368"/>
      <c r="AA403" s="368"/>
      <c r="AB403" s="368"/>
      <c r="AC403" s="368"/>
      <c r="AD403" s="368"/>
      <c r="AE403" s="368"/>
      <c r="AF403" s="368"/>
      <c r="AG403" s="368"/>
      <c r="AH403" s="368"/>
      <c r="AI403" s="368"/>
      <c r="AJ403" s="368"/>
      <c r="AK403" s="368"/>
      <c r="AL403" s="368"/>
      <c r="AM403" s="368"/>
      <c r="AN403" s="368"/>
    </row>
    <row r="404" spans="5:40" s="165" customFormat="1" ht="15">
      <c r="E404" s="171"/>
      <c r="F404" s="368"/>
      <c r="G404" s="368"/>
      <c r="H404" s="368"/>
      <c r="I404" s="368"/>
      <c r="J404" s="368"/>
      <c r="K404" s="368"/>
      <c r="L404" s="368"/>
      <c r="M404" s="368"/>
      <c r="N404" s="368"/>
      <c r="O404" s="368"/>
      <c r="P404" s="368"/>
      <c r="Q404" s="368"/>
      <c r="R404" s="368"/>
      <c r="S404" s="368"/>
      <c r="T404" s="368"/>
      <c r="U404" s="368"/>
      <c r="V404" s="368"/>
      <c r="W404" s="368"/>
      <c r="X404" s="368"/>
      <c r="Y404" s="368"/>
      <c r="Z404" s="368"/>
      <c r="AA404" s="368"/>
      <c r="AB404" s="368"/>
      <c r="AC404" s="368"/>
      <c r="AD404" s="368"/>
      <c r="AE404" s="368"/>
      <c r="AF404" s="368"/>
      <c r="AG404" s="368"/>
      <c r="AH404" s="368"/>
      <c r="AI404" s="368"/>
      <c r="AJ404" s="368"/>
      <c r="AK404" s="368"/>
      <c r="AL404" s="368"/>
      <c r="AM404" s="368"/>
      <c r="AN404" s="368"/>
    </row>
    <row r="405" spans="5:40" s="165" customFormat="1" ht="15">
      <c r="E405" s="171"/>
      <c r="F405" s="368"/>
      <c r="G405" s="368"/>
      <c r="H405" s="368"/>
      <c r="I405" s="368"/>
      <c r="J405" s="368"/>
      <c r="K405" s="368"/>
      <c r="L405" s="368"/>
      <c r="M405" s="368"/>
      <c r="N405" s="368"/>
      <c r="O405" s="368"/>
      <c r="P405" s="368"/>
      <c r="Q405" s="368"/>
      <c r="R405" s="368"/>
      <c r="S405" s="368"/>
      <c r="T405" s="368"/>
      <c r="U405" s="368"/>
      <c r="V405" s="368"/>
      <c r="W405" s="368"/>
      <c r="X405" s="368"/>
      <c r="Y405" s="368"/>
      <c r="Z405" s="368"/>
      <c r="AA405" s="368"/>
      <c r="AB405" s="368"/>
      <c r="AC405" s="368"/>
      <c r="AD405" s="368"/>
      <c r="AE405" s="368"/>
      <c r="AF405" s="368"/>
      <c r="AG405" s="368"/>
      <c r="AH405" s="368"/>
      <c r="AI405" s="368"/>
      <c r="AJ405" s="368"/>
      <c r="AK405" s="368"/>
      <c r="AL405" s="368"/>
      <c r="AM405" s="368"/>
      <c r="AN405" s="368"/>
    </row>
    <row r="406" spans="5:40" s="165" customFormat="1" ht="15">
      <c r="E406" s="171"/>
      <c r="F406" s="368"/>
      <c r="G406" s="368"/>
      <c r="H406" s="368"/>
      <c r="I406" s="368"/>
      <c r="J406" s="368"/>
      <c r="K406" s="368"/>
      <c r="L406" s="368"/>
      <c r="M406" s="368"/>
      <c r="N406" s="368"/>
      <c r="O406" s="368"/>
      <c r="P406" s="368"/>
      <c r="Q406" s="368"/>
      <c r="R406" s="368"/>
      <c r="S406" s="368"/>
      <c r="T406" s="368"/>
      <c r="U406" s="368"/>
      <c r="V406" s="368"/>
      <c r="W406" s="368"/>
      <c r="X406" s="368"/>
      <c r="Y406" s="368"/>
      <c r="Z406" s="368"/>
      <c r="AA406" s="368"/>
      <c r="AB406" s="368"/>
      <c r="AC406" s="368"/>
      <c r="AD406" s="368"/>
      <c r="AE406" s="368"/>
      <c r="AF406" s="368"/>
      <c r="AG406" s="368"/>
      <c r="AH406" s="368"/>
      <c r="AI406" s="368"/>
      <c r="AJ406" s="368"/>
      <c r="AK406" s="368"/>
      <c r="AL406" s="368"/>
      <c r="AM406" s="368"/>
      <c r="AN406" s="368"/>
    </row>
    <row r="407" spans="5:40" s="165" customFormat="1" ht="15">
      <c r="E407" s="171"/>
      <c r="F407" s="368"/>
      <c r="G407" s="368"/>
      <c r="H407" s="368"/>
      <c r="I407" s="368"/>
      <c r="J407" s="368"/>
      <c r="K407" s="368"/>
      <c r="L407" s="368"/>
      <c r="M407" s="368"/>
      <c r="N407" s="368"/>
      <c r="O407" s="368"/>
      <c r="P407" s="368"/>
      <c r="Q407" s="368"/>
      <c r="R407" s="368"/>
      <c r="S407" s="368"/>
      <c r="T407" s="368"/>
      <c r="U407" s="368"/>
      <c r="V407" s="368"/>
      <c r="W407" s="368"/>
      <c r="X407" s="368"/>
      <c r="Y407" s="368"/>
      <c r="Z407" s="368"/>
      <c r="AA407" s="368"/>
      <c r="AB407" s="368"/>
      <c r="AC407" s="368"/>
      <c r="AD407" s="368"/>
      <c r="AE407" s="368"/>
      <c r="AF407" s="368"/>
      <c r="AG407" s="368"/>
      <c r="AH407" s="368"/>
      <c r="AI407" s="368"/>
      <c r="AJ407" s="368"/>
      <c r="AK407" s="368"/>
      <c r="AL407" s="368"/>
      <c r="AM407" s="368"/>
      <c r="AN407" s="368"/>
    </row>
    <row r="408" spans="5:40" s="165" customFormat="1" ht="15">
      <c r="E408" s="171"/>
      <c r="F408" s="368"/>
      <c r="G408" s="368"/>
      <c r="H408" s="368"/>
      <c r="I408" s="368"/>
      <c r="J408" s="368"/>
      <c r="K408" s="368"/>
      <c r="L408" s="368"/>
      <c r="M408" s="368"/>
      <c r="N408" s="368"/>
      <c r="O408" s="368"/>
      <c r="P408" s="368"/>
      <c r="Q408" s="368"/>
      <c r="R408" s="368"/>
      <c r="S408" s="368"/>
      <c r="T408" s="368"/>
      <c r="U408" s="368"/>
      <c r="V408" s="368"/>
      <c r="W408" s="368"/>
      <c r="X408" s="368"/>
      <c r="Y408" s="368"/>
      <c r="Z408" s="368"/>
      <c r="AA408" s="368"/>
      <c r="AB408" s="368"/>
      <c r="AC408" s="368"/>
      <c r="AD408" s="368"/>
      <c r="AE408" s="368"/>
      <c r="AF408" s="368"/>
      <c r="AG408" s="368"/>
      <c r="AH408" s="368"/>
      <c r="AI408" s="368"/>
      <c r="AJ408" s="368"/>
      <c r="AK408" s="368"/>
      <c r="AL408" s="368"/>
      <c r="AM408" s="368"/>
      <c r="AN408" s="368"/>
    </row>
    <row r="409" spans="5:40" s="165" customFormat="1" ht="15">
      <c r="E409" s="171"/>
      <c r="F409" s="368"/>
      <c r="G409" s="368"/>
      <c r="H409" s="368"/>
      <c r="I409" s="368"/>
      <c r="J409" s="368"/>
      <c r="K409" s="368"/>
      <c r="L409" s="368"/>
      <c r="M409" s="368"/>
      <c r="N409" s="368"/>
      <c r="O409" s="368"/>
      <c r="P409" s="368"/>
      <c r="Q409" s="368"/>
      <c r="R409" s="368"/>
      <c r="S409" s="368"/>
      <c r="T409" s="368"/>
      <c r="U409" s="368"/>
      <c r="V409" s="368"/>
      <c r="W409" s="368"/>
      <c r="X409" s="368"/>
      <c r="Y409" s="368"/>
      <c r="Z409" s="368"/>
      <c r="AA409" s="368"/>
      <c r="AB409" s="368"/>
      <c r="AC409" s="368"/>
      <c r="AD409" s="368"/>
      <c r="AE409" s="368"/>
      <c r="AF409" s="368"/>
      <c r="AG409" s="368"/>
      <c r="AH409" s="368"/>
      <c r="AI409" s="368"/>
      <c r="AJ409" s="368"/>
      <c r="AK409" s="368"/>
      <c r="AL409" s="368"/>
      <c r="AM409" s="368"/>
      <c r="AN409" s="368"/>
    </row>
    <row r="410" spans="5:40" s="165" customFormat="1" ht="15">
      <c r="E410" s="171"/>
      <c r="F410" s="368"/>
      <c r="G410" s="368"/>
      <c r="H410" s="368"/>
      <c r="I410" s="368"/>
      <c r="J410" s="368"/>
      <c r="K410" s="368"/>
      <c r="L410" s="368"/>
      <c r="M410" s="368"/>
      <c r="N410" s="368"/>
      <c r="O410" s="368"/>
      <c r="P410" s="368"/>
      <c r="Q410" s="368"/>
      <c r="R410" s="368"/>
      <c r="S410" s="368"/>
      <c r="T410" s="368"/>
      <c r="U410" s="368"/>
      <c r="V410" s="368"/>
      <c r="W410" s="368"/>
      <c r="X410" s="368"/>
      <c r="Y410" s="368"/>
      <c r="Z410" s="368"/>
      <c r="AA410" s="368"/>
      <c r="AB410" s="368"/>
      <c r="AC410" s="368"/>
      <c r="AD410" s="368"/>
      <c r="AE410" s="368"/>
      <c r="AF410" s="368"/>
      <c r="AG410" s="368"/>
      <c r="AH410" s="368"/>
      <c r="AI410" s="368"/>
      <c r="AJ410" s="368"/>
      <c r="AK410" s="368"/>
      <c r="AL410" s="368"/>
      <c r="AM410" s="368"/>
      <c r="AN410" s="368"/>
    </row>
    <row r="411" spans="5:40" s="165" customFormat="1" ht="15">
      <c r="E411" s="171"/>
      <c r="F411" s="368"/>
      <c r="G411" s="368"/>
      <c r="H411" s="368"/>
      <c r="I411" s="368"/>
      <c r="J411" s="368"/>
      <c r="K411" s="368"/>
      <c r="L411" s="368"/>
      <c r="M411" s="368"/>
      <c r="N411" s="368"/>
      <c r="O411" s="368"/>
      <c r="P411" s="368"/>
      <c r="Q411" s="368"/>
      <c r="R411" s="368"/>
      <c r="S411" s="368"/>
      <c r="T411" s="368"/>
      <c r="U411" s="368"/>
      <c r="V411" s="368"/>
      <c r="W411" s="368"/>
      <c r="X411" s="368"/>
      <c r="Y411" s="368"/>
      <c r="Z411" s="368"/>
      <c r="AA411" s="368"/>
      <c r="AB411" s="368"/>
      <c r="AC411" s="368"/>
      <c r="AD411" s="368"/>
      <c r="AE411" s="368"/>
      <c r="AF411" s="368"/>
      <c r="AG411" s="368"/>
      <c r="AH411" s="368"/>
      <c r="AI411" s="368"/>
      <c r="AJ411" s="368"/>
      <c r="AK411" s="368"/>
      <c r="AL411" s="368"/>
      <c r="AM411" s="368"/>
      <c r="AN411" s="368"/>
    </row>
    <row r="412" spans="5:40" s="165" customFormat="1" ht="15">
      <c r="E412" s="171"/>
      <c r="F412" s="368"/>
      <c r="G412" s="368"/>
      <c r="H412" s="368"/>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68"/>
      <c r="AG412" s="368"/>
      <c r="AH412" s="368"/>
      <c r="AI412" s="368"/>
      <c r="AJ412" s="368"/>
      <c r="AK412" s="368"/>
      <c r="AL412" s="368"/>
      <c r="AM412" s="368"/>
      <c r="AN412" s="368"/>
    </row>
    <row r="413" spans="5:40" s="165" customFormat="1" ht="15">
      <c r="E413" s="171"/>
      <c r="F413" s="368"/>
      <c r="G413" s="368"/>
      <c r="H413" s="368"/>
      <c r="I413" s="368"/>
      <c r="J413" s="368"/>
      <c r="K413" s="368"/>
      <c r="L413" s="368"/>
      <c r="M413" s="368"/>
      <c r="N413" s="368"/>
      <c r="O413" s="368"/>
      <c r="P413" s="368"/>
      <c r="Q413" s="368"/>
      <c r="R413" s="368"/>
      <c r="S413" s="368"/>
      <c r="T413" s="368"/>
      <c r="U413" s="368"/>
      <c r="V413" s="368"/>
      <c r="W413" s="368"/>
      <c r="X413" s="368"/>
      <c r="Y413" s="368"/>
      <c r="Z413" s="368"/>
      <c r="AA413" s="368"/>
      <c r="AB413" s="368"/>
      <c r="AC413" s="368"/>
      <c r="AD413" s="368"/>
      <c r="AE413" s="368"/>
      <c r="AF413" s="368"/>
      <c r="AG413" s="368"/>
      <c r="AH413" s="368"/>
      <c r="AI413" s="368"/>
      <c r="AJ413" s="368"/>
      <c r="AK413" s="368"/>
      <c r="AL413" s="368"/>
      <c r="AM413" s="368"/>
      <c r="AN413" s="368"/>
    </row>
    <row r="414" spans="5:40" s="165" customFormat="1" ht="15">
      <c r="E414" s="171"/>
      <c r="F414" s="368"/>
      <c r="G414" s="368"/>
      <c r="H414" s="368"/>
      <c r="I414" s="368"/>
      <c r="J414" s="368"/>
      <c r="K414" s="368"/>
      <c r="L414" s="368"/>
      <c r="M414" s="368"/>
      <c r="N414" s="368"/>
      <c r="O414" s="368"/>
      <c r="P414" s="368"/>
      <c r="Q414" s="368"/>
      <c r="R414" s="368"/>
      <c r="S414" s="368"/>
      <c r="T414" s="368"/>
      <c r="U414" s="368"/>
      <c r="V414" s="368"/>
      <c r="W414" s="368"/>
      <c r="X414" s="368"/>
      <c r="Y414" s="368"/>
      <c r="Z414" s="368"/>
      <c r="AA414" s="368"/>
      <c r="AB414" s="368"/>
      <c r="AC414" s="368"/>
      <c r="AD414" s="368"/>
      <c r="AE414" s="368"/>
      <c r="AF414" s="368"/>
      <c r="AG414" s="368"/>
      <c r="AH414" s="368"/>
      <c r="AI414" s="368"/>
      <c r="AJ414" s="368"/>
      <c r="AK414" s="368"/>
      <c r="AL414" s="368"/>
      <c r="AM414" s="368"/>
      <c r="AN414" s="368"/>
    </row>
    <row r="415" spans="5:40" s="165" customFormat="1" ht="15">
      <c r="E415" s="171"/>
      <c r="F415" s="368"/>
      <c r="G415" s="368"/>
      <c r="H415" s="368"/>
      <c r="I415" s="368"/>
      <c r="J415" s="368"/>
      <c r="K415" s="368"/>
      <c r="L415" s="368"/>
      <c r="M415" s="368"/>
      <c r="N415" s="368"/>
      <c r="O415" s="368"/>
      <c r="P415" s="368"/>
      <c r="Q415" s="368"/>
      <c r="R415" s="368"/>
      <c r="S415" s="368"/>
      <c r="T415" s="368"/>
      <c r="U415" s="368"/>
      <c r="V415" s="368"/>
      <c r="W415" s="368"/>
      <c r="X415" s="368"/>
      <c r="Y415" s="368"/>
      <c r="Z415" s="368"/>
      <c r="AA415" s="368"/>
      <c r="AB415" s="368"/>
      <c r="AC415" s="368"/>
      <c r="AD415" s="368"/>
      <c r="AE415" s="368"/>
      <c r="AF415" s="368"/>
      <c r="AG415" s="368"/>
      <c r="AH415" s="368"/>
      <c r="AI415" s="368"/>
      <c r="AJ415" s="368"/>
      <c r="AK415" s="368"/>
      <c r="AL415" s="368"/>
      <c r="AM415" s="368"/>
      <c r="AN415" s="368"/>
    </row>
    <row r="416" spans="5:40" s="165" customFormat="1" ht="15">
      <c r="E416" s="171"/>
      <c r="F416" s="368"/>
      <c r="G416" s="368"/>
      <c r="H416" s="368"/>
      <c r="I416" s="368"/>
      <c r="J416" s="368"/>
      <c r="K416" s="368"/>
      <c r="L416" s="368"/>
      <c r="M416" s="368"/>
      <c r="N416" s="368"/>
      <c r="O416" s="368"/>
      <c r="P416" s="368"/>
      <c r="Q416" s="368"/>
      <c r="R416" s="368"/>
      <c r="S416" s="368"/>
      <c r="T416" s="368"/>
      <c r="U416" s="368"/>
      <c r="V416" s="368"/>
      <c r="W416" s="368"/>
      <c r="X416" s="368"/>
      <c r="Y416" s="368"/>
      <c r="Z416" s="368"/>
      <c r="AA416" s="368"/>
      <c r="AB416" s="368"/>
      <c r="AC416" s="368"/>
      <c r="AD416" s="368"/>
      <c r="AE416" s="368"/>
      <c r="AF416" s="368"/>
      <c r="AG416" s="368"/>
      <c r="AH416" s="368"/>
      <c r="AI416" s="368"/>
      <c r="AJ416" s="368"/>
      <c r="AK416" s="368"/>
      <c r="AL416" s="368"/>
      <c r="AM416" s="368"/>
      <c r="AN416" s="368"/>
    </row>
    <row r="417" spans="5:40" s="165" customFormat="1" ht="15">
      <c r="E417" s="171"/>
      <c r="F417" s="368"/>
      <c r="G417" s="368"/>
      <c r="H417" s="368"/>
      <c r="I417" s="368"/>
      <c r="J417" s="368"/>
      <c r="K417" s="368"/>
      <c r="L417" s="368"/>
      <c r="M417" s="368"/>
      <c r="N417" s="368"/>
      <c r="O417" s="368"/>
      <c r="P417" s="368"/>
      <c r="Q417" s="368"/>
      <c r="R417" s="368"/>
      <c r="S417" s="368"/>
      <c r="T417" s="368"/>
      <c r="U417" s="368"/>
      <c r="V417" s="368"/>
      <c r="W417" s="368"/>
      <c r="X417" s="368"/>
      <c r="Y417" s="368"/>
      <c r="Z417" s="368"/>
      <c r="AA417" s="368"/>
      <c r="AB417" s="368"/>
      <c r="AC417" s="368"/>
      <c r="AD417" s="368"/>
      <c r="AE417" s="368"/>
      <c r="AF417" s="368"/>
      <c r="AG417" s="368"/>
      <c r="AH417" s="368"/>
      <c r="AI417" s="368"/>
      <c r="AJ417" s="368"/>
      <c r="AK417" s="368"/>
      <c r="AL417" s="368"/>
      <c r="AM417" s="368"/>
      <c r="AN417" s="368"/>
    </row>
    <row r="418" spans="5:40" s="165" customFormat="1" ht="15">
      <c r="E418" s="171"/>
      <c r="F418" s="368"/>
      <c r="G418" s="368"/>
      <c r="H418" s="368"/>
      <c r="I418" s="368"/>
      <c r="J418" s="368"/>
      <c r="K418" s="368"/>
      <c r="L418" s="368"/>
      <c r="M418" s="368"/>
      <c r="N418" s="368"/>
      <c r="O418" s="368"/>
      <c r="P418" s="368"/>
      <c r="Q418" s="368"/>
      <c r="R418" s="368"/>
      <c r="S418" s="368"/>
      <c r="T418" s="368"/>
      <c r="U418" s="368"/>
      <c r="V418" s="368"/>
      <c r="W418" s="368"/>
      <c r="X418" s="368"/>
      <c r="Y418" s="368"/>
      <c r="Z418" s="368"/>
      <c r="AA418" s="368"/>
      <c r="AB418" s="368"/>
      <c r="AC418" s="368"/>
      <c r="AD418" s="368"/>
      <c r="AE418" s="368"/>
      <c r="AF418" s="368"/>
      <c r="AG418" s="368"/>
      <c r="AH418" s="368"/>
      <c r="AI418" s="368"/>
      <c r="AJ418" s="368"/>
      <c r="AK418" s="368"/>
      <c r="AL418" s="368"/>
      <c r="AM418" s="368"/>
      <c r="AN418" s="368"/>
    </row>
    <row r="419" spans="5:40" s="165" customFormat="1" ht="15">
      <c r="E419" s="171"/>
      <c r="F419" s="368"/>
      <c r="G419" s="368"/>
      <c r="H419" s="368"/>
      <c r="I419" s="368"/>
      <c r="J419" s="368"/>
      <c r="K419" s="368"/>
      <c r="L419" s="368"/>
      <c r="M419" s="368"/>
      <c r="N419" s="368"/>
      <c r="O419" s="368"/>
      <c r="P419" s="368"/>
      <c r="Q419" s="368"/>
      <c r="R419" s="368"/>
      <c r="S419" s="368"/>
      <c r="T419" s="368"/>
      <c r="U419" s="368"/>
      <c r="V419" s="368"/>
      <c r="W419" s="368"/>
      <c r="X419" s="368"/>
      <c r="Y419" s="368"/>
      <c r="Z419" s="368"/>
      <c r="AA419" s="368"/>
      <c r="AB419" s="368"/>
      <c r="AC419" s="368"/>
      <c r="AD419" s="368"/>
      <c r="AE419" s="368"/>
      <c r="AF419" s="368"/>
      <c r="AG419" s="368"/>
      <c r="AH419" s="368"/>
      <c r="AI419" s="368"/>
      <c r="AJ419" s="368"/>
      <c r="AK419" s="368"/>
      <c r="AL419" s="368"/>
      <c r="AM419" s="368"/>
      <c r="AN419" s="368"/>
    </row>
    <row r="420" spans="5:40" s="165" customFormat="1" ht="15">
      <c r="E420" s="171"/>
      <c r="F420" s="368"/>
      <c r="G420" s="368"/>
      <c r="H420" s="368"/>
      <c r="I420" s="368"/>
      <c r="J420" s="368"/>
      <c r="K420" s="368"/>
      <c r="L420" s="368"/>
      <c r="M420" s="368"/>
      <c r="N420" s="368"/>
      <c r="O420" s="368"/>
      <c r="P420" s="368"/>
      <c r="Q420" s="368"/>
      <c r="R420" s="368"/>
      <c r="S420" s="368"/>
      <c r="T420" s="368"/>
      <c r="U420" s="368"/>
      <c r="V420" s="368"/>
      <c r="W420" s="368"/>
      <c r="X420" s="368"/>
      <c r="Y420" s="368"/>
      <c r="Z420" s="368"/>
      <c r="AA420" s="368"/>
      <c r="AB420" s="368"/>
      <c r="AC420" s="368"/>
      <c r="AD420" s="368"/>
      <c r="AE420" s="368"/>
      <c r="AF420" s="368"/>
      <c r="AG420" s="368"/>
      <c r="AH420" s="368"/>
      <c r="AI420" s="368"/>
      <c r="AJ420" s="368"/>
      <c r="AK420" s="368"/>
      <c r="AL420" s="368"/>
      <c r="AM420" s="368"/>
      <c r="AN420" s="368"/>
    </row>
    <row r="421" spans="5:40" s="165" customFormat="1" ht="15">
      <c r="E421" s="171"/>
      <c r="F421" s="368"/>
      <c r="G421" s="368"/>
      <c r="H421" s="368"/>
      <c r="I421" s="368"/>
      <c r="J421" s="368"/>
      <c r="K421" s="368"/>
      <c r="L421" s="368"/>
      <c r="M421" s="368"/>
      <c r="N421" s="368"/>
      <c r="O421" s="368"/>
      <c r="P421" s="368"/>
      <c r="Q421" s="368"/>
      <c r="R421" s="368"/>
      <c r="S421" s="368"/>
      <c r="T421" s="368"/>
      <c r="U421" s="368"/>
      <c r="V421" s="368"/>
      <c r="W421" s="368"/>
      <c r="X421" s="368"/>
      <c r="Y421" s="368"/>
      <c r="Z421" s="368"/>
      <c r="AA421" s="368"/>
      <c r="AB421" s="368"/>
      <c r="AC421" s="368"/>
      <c r="AD421" s="368"/>
      <c r="AE421" s="368"/>
      <c r="AF421" s="368"/>
      <c r="AG421" s="368"/>
      <c r="AH421" s="368"/>
      <c r="AI421" s="368"/>
      <c r="AJ421" s="368"/>
      <c r="AK421" s="368"/>
      <c r="AL421" s="368"/>
      <c r="AM421" s="368"/>
      <c r="AN421" s="368"/>
    </row>
    <row r="422" spans="5:40" s="165" customFormat="1" ht="15">
      <c r="E422" s="171"/>
      <c r="F422" s="368"/>
      <c r="G422" s="368"/>
      <c r="H422" s="368"/>
      <c r="I422" s="368"/>
      <c r="J422" s="368"/>
      <c r="K422" s="368"/>
      <c r="L422" s="368"/>
      <c r="M422" s="368"/>
      <c r="N422" s="368"/>
      <c r="O422" s="368"/>
      <c r="P422" s="368"/>
      <c r="Q422" s="368"/>
      <c r="R422" s="368"/>
      <c r="S422" s="368"/>
      <c r="T422" s="368"/>
      <c r="U422" s="368"/>
      <c r="V422" s="368"/>
      <c r="W422" s="368"/>
      <c r="X422" s="368"/>
      <c r="Y422" s="368"/>
      <c r="Z422" s="368"/>
      <c r="AA422" s="368"/>
      <c r="AB422" s="368"/>
      <c r="AC422" s="368"/>
      <c r="AD422" s="368"/>
      <c r="AE422" s="368"/>
      <c r="AF422" s="368"/>
      <c r="AG422" s="368"/>
      <c r="AH422" s="368"/>
      <c r="AI422" s="368"/>
      <c r="AJ422" s="368"/>
      <c r="AK422" s="368"/>
      <c r="AL422" s="368"/>
      <c r="AM422" s="368"/>
      <c r="AN422" s="368"/>
    </row>
    <row r="423" spans="5:40" s="165" customFormat="1" ht="15">
      <c r="E423" s="171"/>
      <c r="F423" s="368"/>
      <c r="G423" s="368"/>
      <c r="H423" s="368"/>
      <c r="I423" s="368"/>
      <c r="J423" s="368"/>
      <c r="K423" s="368"/>
      <c r="L423" s="368"/>
      <c r="M423" s="368"/>
      <c r="N423" s="368"/>
      <c r="O423" s="368"/>
      <c r="P423" s="368"/>
      <c r="Q423" s="368"/>
      <c r="R423" s="368"/>
      <c r="S423" s="368"/>
      <c r="T423" s="368"/>
      <c r="U423" s="368"/>
      <c r="V423" s="368"/>
      <c r="W423" s="368"/>
      <c r="X423" s="368"/>
      <c r="Y423" s="368"/>
      <c r="Z423" s="368"/>
      <c r="AA423" s="368"/>
      <c r="AB423" s="368"/>
      <c r="AC423" s="368"/>
      <c r="AD423" s="368"/>
      <c r="AE423" s="368"/>
      <c r="AF423" s="368"/>
      <c r="AG423" s="368"/>
      <c r="AH423" s="368"/>
      <c r="AI423" s="368"/>
      <c r="AJ423" s="368"/>
      <c r="AK423" s="368"/>
      <c r="AL423" s="368"/>
      <c r="AM423" s="368"/>
      <c r="AN423" s="368"/>
    </row>
    <row r="424" spans="5:40" s="165" customFormat="1" ht="15">
      <c r="E424" s="171"/>
      <c r="F424" s="368"/>
      <c r="G424" s="368"/>
      <c r="H424" s="368"/>
      <c r="I424" s="368"/>
      <c r="J424" s="368"/>
      <c r="K424" s="368"/>
      <c r="L424" s="368"/>
      <c r="M424" s="368"/>
      <c r="N424" s="368"/>
      <c r="O424" s="368"/>
      <c r="P424" s="368"/>
      <c r="Q424" s="368"/>
      <c r="R424" s="368"/>
      <c r="S424" s="368"/>
      <c r="T424" s="368"/>
      <c r="U424" s="368"/>
      <c r="V424" s="368"/>
      <c r="W424" s="368"/>
      <c r="X424" s="368"/>
      <c r="Y424" s="368"/>
      <c r="Z424" s="368"/>
      <c r="AA424" s="368"/>
      <c r="AB424" s="368"/>
      <c r="AC424" s="368"/>
      <c r="AD424" s="368"/>
      <c r="AE424" s="368"/>
      <c r="AF424" s="368"/>
      <c r="AG424" s="368"/>
      <c r="AH424" s="368"/>
      <c r="AI424" s="368"/>
      <c r="AJ424" s="368"/>
      <c r="AK424" s="368"/>
      <c r="AL424" s="368"/>
      <c r="AM424" s="368"/>
      <c r="AN424" s="368"/>
    </row>
    <row r="425" spans="5:40" s="165" customFormat="1" ht="15">
      <c r="E425" s="171"/>
      <c r="F425" s="368"/>
      <c r="G425" s="368"/>
      <c r="H425" s="368"/>
      <c r="I425" s="368"/>
      <c r="J425" s="368"/>
      <c r="K425" s="368"/>
      <c r="L425" s="368"/>
      <c r="M425" s="368"/>
      <c r="N425" s="368"/>
      <c r="O425" s="368"/>
      <c r="P425" s="368"/>
      <c r="Q425" s="368"/>
      <c r="R425" s="368"/>
      <c r="S425" s="368"/>
      <c r="T425" s="368"/>
      <c r="U425" s="368"/>
      <c r="V425" s="368"/>
      <c r="W425" s="368"/>
      <c r="X425" s="368"/>
      <c r="Y425" s="368"/>
      <c r="Z425" s="368"/>
      <c r="AA425" s="368"/>
      <c r="AB425" s="368"/>
      <c r="AC425" s="368"/>
      <c r="AD425" s="368"/>
      <c r="AE425" s="368"/>
      <c r="AF425" s="368"/>
      <c r="AG425" s="368"/>
      <c r="AH425" s="368"/>
      <c r="AI425" s="368"/>
      <c r="AJ425" s="368"/>
      <c r="AK425" s="368"/>
      <c r="AL425" s="368"/>
      <c r="AM425" s="368"/>
      <c r="AN425" s="368"/>
    </row>
    <row r="426" spans="5:40" s="165" customFormat="1" ht="15">
      <c r="E426" s="171"/>
      <c r="F426" s="368"/>
      <c r="G426" s="368"/>
      <c r="H426" s="368"/>
      <c r="I426" s="368"/>
      <c r="J426" s="368"/>
      <c r="K426" s="368"/>
      <c r="L426" s="368"/>
      <c r="M426" s="368"/>
      <c r="N426" s="368"/>
      <c r="O426" s="368"/>
      <c r="P426" s="368"/>
      <c r="Q426" s="368"/>
      <c r="R426" s="368"/>
      <c r="S426" s="368"/>
      <c r="T426" s="368"/>
      <c r="U426" s="368"/>
      <c r="V426" s="368"/>
      <c r="W426" s="368"/>
      <c r="X426" s="368"/>
      <c r="Y426" s="368"/>
      <c r="Z426" s="368"/>
      <c r="AA426" s="368"/>
      <c r="AB426" s="368"/>
      <c r="AC426" s="368"/>
      <c r="AD426" s="368"/>
      <c r="AE426" s="368"/>
      <c r="AF426" s="368"/>
      <c r="AG426" s="368"/>
      <c r="AH426" s="368"/>
      <c r="AI426" s="368"/>
      <c r="AJ426" s="368"/>
      <c r="AK426" s="368"/>
      <c r="AL426" s="368"/>
      <c r="AM426" s="368"/>
      <c r="AN426" s="368"/>
    </row>
    <row r="427" spans="5:40" s="165" customFormat="1" ht="15">
      <c r="E427" s="171"/>
      <c r="F427" s="368"/>
      <c r="G427" s="368"/>
      <c r="H427" s="368"/>
      <c r="I427" s="368"/>
      <c r="J427" s="368"/>
      <c r="K427" s="368"/>
      <c r="L427" s="368"/>
      <c r="M427" s="368"/>
      <c r="N427" s="368"/>
      <c r="O427" s="368"/>
      <c r="P427" s="368"/>
      <c r="Q427" s="368"/>
      <c r="R427" s="368"/>
      <c r="S427" s="368"/>
      <c r="T427" s="368"/>
      <c r="U427" s="368"/>
      <c r="V427" s="368"/>
      <c r="W427" s="368"/>
      <c r="X427" s="368"/>
      <c r="Y427" s="368"/>
      <c r="Z427" s="368"/>
      <c r="AA427" s="368"/>
      <c r="AB427" s="368"/>
      <c r="AC427" s="368"/>
      <c r="AD427" s="368"/>
      <c r="AE427" s="368"/>
      <c r="AF427" s="368"/>
      <c r="AG427" s="368"/>
      <c r="AH427" s="368"/>
      <c r="AI427" s="368"/>
      <c r="AJ427" s="368"/>
      <c r="AK427" s="368"/>
      <c r="AL427" s="368"/>
      <c r="AM427" s="368"/>
      <c r="AN427" s="368"/>
    </row>
    <row r="428" spans="5:40" s="165" customFormat="1" ht="15">
      <c r="E428" s="171"/>
      <c r="F428" s="368"/>
      <c r="G428" s="368"/>
      <c r="H428" s="368"/>
      <c r="I428" s="368"/>
      <c r="J428" s="368"/>
      <c r="K428" s="368"/>
      <c r="L428" s="368"/>
      <c r="M428" s="368"/>
      <c r="N428" s="368"/>
      <c r="O428" s="368"/>
      <c r="P428" s="368"/>
      <c r="Q428" s="368"/>
      <c r="R428" s="368"/>
      <c r="S428" s="368"/>
      <c r="T428" s="368"/>
      <c r="U428" s="368"/>
      <c r="V428" s="368"/>
      <c r="W428" s="368"/>
      <c r="X428" s="368"/>
      <c r="Y428" s="368"/>
      <c r="Z428" s="368"/>
      <c r="AA428" s="368"/>
      <c r="AB428" s="368"/>
      <c r="AC428" s="368"/>
      <c r="AD428" s="368"/>
      <c r="AE428" s="368"/>
      <c r="AF428" s="368"/>
      <c r="AG428" s="368"/>
      <c r="AH428" s="368"/>
      <c r="AI428" s="368"/>
      <c r="AJ428" s="368"/>
      <c r="AK428" s="368"/>
      <c r="AL428" s="368"/>
      <c r="AM428" s="368"/>
      <c r="AN428" s="368"/>
    </row>
    <row r="429" spans="5:40" s="165" customFormat="1" ht="15">
      <c r="E429" s="171"/>
      <c r="F429" s="368"/>
      <c r="G429" s="368"/>
      <c r="H429" s="368"/>
      <c r="I429" s="368"/>
      <c r="J429" s="368"/>
      <c r="K429" s="368"/>
      <c r="L429" s="368"/>
      <c r="M429" s="368"/>
      <c r="N429" s="368"/>
      <c r="O429" s="368"/>
      <c r="P429" s="368"/>
      <c r="Q429" s="368"/>
      <c r="R429" s="368"/>
      <c r="S429" s="368"/>
      <c r="T429" s="368"/>
      <c r="U429" s="368"/>
      <c r="V429" s="368"/>
      <c r="W429" s="368"/>
      <c r="X429" s="368"/>
      <c r="Y429" s="368"/>
      <c r="Z429" s="368"/>
      <c r="AA429" s="368"/>
      <c r="AB429" s="368"/>
      <c r="AC429" s="368"/>
      <c r="AD429" s="368"/>
      <c r="AE429" s="368"/>
      <c r="AF429" s="368"/>
      <c r="AG429" s="368"/>
      <c r="AH429" s="368"/>
      <c r="AI429" s="368"/>
      <c r="AJ429" s="368"/>
      <c r="AK429" s="368"/>
      <c r="AL429" s="368"/>
      <c r="AM429" s="368"/>
      <c r="AN429" s="368"/>
    </row>
    <row r="430" spans="5:40" s="165" customFormat="1" ht="15">
      <c r="E430" s="171"/>
      <c r="F430" s="368"/>
      <c r="G430" s="368"/>
      <c r="H430" s="368"/>
      <c r="I430" s="368"/>
      <c r="J430" s="368"/>
      <c r="K430" s="368"/>
      <c r="L430" s="368"/>
      <c r="M430" s="368"/>
      <c r="N430" s="368"/>
      <c r="O430" s="368"/>
      <c r="P430" s="368"/>
      <c r="Q430" s="368"/>
      <c r="R430" s="368"/>
      <c r="S430" s="368"/>
      <c r="T430" s="368"/>
      <c r="U430" s="368"/>
      <c r="V430" s="368"/>
      <c r="W430" s="368"/>
      <c r="X430" s="368"/>
      <c r="Y430" s="368"/>
      <c r="Z430" s="368"/>
      <c r="AA430" s="368"/>
      <c r="AB430" s="368"/>
      <c r="AC430" s="368"/>
      <c r="AD430" s="368"/>
      <c r="AE430" s="368"/>
      <c r="AF430" s="368"/>
      <c r="AG430" s="368"/>
      <c r="AH430" s="368"/>
      <c r="AI430" s="368"/>
      <c r="AJ430" s="368"/>
      <c r="AK430" s="368"/>
      <c r="AL430" s="368"/>
      <c r="AM430" s="368"/>
      <c r="AN430" s="368"/>
    </row>
    <row r="431" spans="5:40" s="165" customFormat="1" ht="15">
      <c r="E431" s="171"/>
      <c r="F431" s="368"/>
      <c r="G431" s="368"/>
      <c r="H431" s="368"/>
      <c r="I431" s="368"/>
      <c r="J431" s="368"/>
      <c r="K431" s="368"/>
      <c r="L431" s="368"/>
      <c r="M431" s="368"/>
      <c r="N431" s="368"/>
      <c r="O431" s="368"/>
      <c r="P431" s="368"/>
      <c r="Q431" s="368"/>
      <c r="R431" s="368"/>
      <c r="S431" s="368"/>
      <c r="T431" s="368"/>
      <c r="U431" s="368"/>
      <c r="V431" s="368"/>
      <c r="W431" s="368"/>
      <c r="X431" s="368"/>
      <c r="Y431" s="368"/>
      <c r="Z431" s="368"/>
      <c r="AA431" s="368"/>
      <c r="AB431" s="368"/>
      <c r="AC431" s="368"/>
      <c r="AD431" s="368"/>
      <c r="AE431" s="368"/>
      <c r="AF431" s="368"/>
      <c r="AG431" s="368"/>
      <c r="AH431" s="368"/>
      <c r="AI431" s="368"/>
      <c r="AJ431" s="368"/>
      <c r="AK431" s="368"/>
      <c r="AL431" s="368"/>
      <c r="AM431" s="368"/>
      <c r="AN431" s="368"/>
    </row>
    <row r="432" spans="5:40" s="165" customFormat="1" ht="15">
      <c r="E432" s="171"/>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368"/>
      <c r="AJ432" s="368"/>
      <c r="AK432" s="368"/>
      <c r="AL432" s="368"/>
      <c r="AM432" s="368"/>
      <c r="AN432" s="368"/>
    </row>
    <row r="433" spans="5:40" s="165" customFormat="1" ht="15">
      <c r="E433" s="171"/>
      <c r="F433" s="368"/>
      <c r="G433" s="368"/>
      <c r="H433" s="368"/>
      <c r="I433" s="368"/>
      <c r="J433" s="368"/>
      <c r="K433" s="368"/>
      <c r="L433" s="368"/>
      <c r="M433" s="368"/>
      <c r="N433" s="368"/>
      <c r="O433" s="368"/>
      <c r="P433" s="368"/>
      <c r="Q433" s="368"/>
      <c r="R433" s="368"/>
      <c r="S433" s="368"/>
      <c r="T433" s="368"/>
      <c r="U433" s="368"/>
      <c r="V433" s="368"/>
      <c r="W433" s="368"/>
      <c r="X433" s="368"/>
      <c r="Y433" s="368"/>
      <c r="Z433" s="368"/>
      <c r="AA433" s="368"/>
      <c r="AB433" s="368"/>
      <c r="AC433" s="368"/>
      <c r="AD433" s="368"/>
      <c r="AE433" s="368"/>
      <c r="AF433" s="368"/>
      <c r="AG433" s="368"/>
      <c r="AH433" s="368"/>
      <c r="AI433" s="368"/>
      <c r="AJ433" s="368"/>
      <c r="AK433" s="368"/>
      <c r="AL433" s="368"/>
      <c r="AM433" s="368"/>
      <c r="AN433" s="368"/>
    </row>
    <row r="434" spans="5:40" s="165" customFormat="1" ht="15">
      <c r="E434" s="171"/>
      <c r="F434" s="368"/>
      <c r="G434" s="368"/>
      <c r="H434" s="368"/>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8"/>
      <c r="AJ434" s="368"/>
      <c r="AK434" s="368"/>
      <c r="AL434" s="368"/>
      <c r="AM434" s="368"/>
      <c r="AN434" s="368"/>
    </row>
    <row r="435" spans="5:40" s="165" customFormat="1" ht="15">
      <c r="E435" s="171"/>
      <c r="F435" s="368"/>
      <c r="G435" s="368"/>
      <c r="H435" s="368"/>
      <c r="I435" s="368"/>
      <c r="J435" s="368"/>
      <c r="K435" s="368"/>
      <c r="L435" s="368"/>
      <c r="M435" s="368"/>
      <c r="N435" s="368"/>
      <c r="O435" s="368"/>
      <c r="P435" s="368"/>
      <c r="Q435" s="368"/>
      <c r="R435" s="368"/>
      <c r="S435" s="368"/>
      <c r="T435" s="368"/>
      <c r="U435" s="368"/>
      <c r="V435" s="368"/>
      <c r="W435" s="368"/>
      <c r="X435" s="368"/>
      <c r="Y435" s="368"/>
      <c r="Z435" s="368"/>
      <c r="AA435" s="368"/>
      <c r="AB435" s="368"/>
      <c r="AC435" s="368"/>
      <c r="AD435" s="368"/>
      <c r="AE435" s="368"/>
      <c r="AF435" s="368"/>
      <c r="AG435" s="368"/>
      <c r="AH435" s="368"/>
      <c r="AI435" s="368"/>
      <c r="AJ435" s="368"/>
      <c r="AK435" s="368"/>
      <c r="AL435" s="368"/>
      <c r="AM435" s="368"/>
      <c r="AN435" s="368"/>
    </row>
    <row r="436" spans="5:40" s="165" customFormat="1" ht="15">
      <c r="E436" s="171"/>
      <c r="F436" s="368"/>
      <c r="G436" s="368"/>
      <c r="H436" s="368"/>
      <c r="I436" s="368"/>
      <c r="J436" s="368"/>
      <c r="K436" s="368"/>
      <c r="L436" s="368"/>
      <c r="M436" s="368"/>
      <c r="N436" s="368"/>
      <c r="O436" s="368"/>
      <c r="P436" s="368"/>
      <c r="Q436" s="368"/>
      <c r="R436" s="368"/>
      <c r="S436" s="368"/>
      <c r="T436" s="368"/>
      <c r="U436" s="368"/>
      <c r="V436" s="368"/>
      <c r="W436" s="368"/>
      <c r="X436" s="368"/>
      <c r="Y436" s="368"/>
      <c r="Z436" s="368"/>
      <c r="AA436" s="368"/>
      <c r="AB436" s="368"/>
      <c r="AC436" s="368"/>
      <c r="AD436" s="368"/>
      <c r="AE436" s="368"/>
      <c r="AF436" s="368"/>
      <c r="AG436" s="368"/>
      <c r="AH436" s="368"/>
      <c r="AI436" s="368"/>
      <c r="AJ436" s="368"/>
      <c r="AK436" s="368"/>
      <c r="AL436" s="368"/>
      <c r="AM436" s="368"/>
      <c r="AN436" s="368"/>
    </row>
    <row r="437" spans="5:40" s="165" customFormat="1" ht="15">
      <c r="E437" s="171"/>
      <c r="F437" s="368"/>
      <c r="G437" s="368"/>
      <c r="H437" s="368"/>
      <c r="I437" s="368"/>
      <c r="J437" s="368"/>
      <c r="K437" s="368"/>
      <c r="L437" s="368"/>
      <c r="M437" s="368"/>
      <c r="N437" s="368"/>
      <c r="O437" s="368"/>
      <c r="P437" s="368"/>
      <c r="Q437" s="368"/>
      <c r="R437" s="368"/>
      <c r="S437" s="368"/>
      <c r="T437" s="368"/>
      <c r="U437" s="368"/>
      <c r="V437" s="368"/>
      <c r="W437" s="368"/>
      <c r="X437" s="368"/>
      <c r="Y437" s="368"/>
      <c r="Z437" s="368"/>
      <c r="AA437" s="368"/>
      <c r="AB437" s="368"/>
      <c r="AC437" s="368"/>
      <c r="AD437" s="368"/>
      <c r="AE437" s="368"/>
      <c r="AF437" s="368"/>
      <c r="AG437" s="368"/>
      <c r="AH437" s="368"/>
      <c r="AI437" s="368"/>
      <c r="AJ437" s="368"/>
      <c r="AK437" s="368"/>
      <c r="AL437" s="368"/>
      <c r="AM437" s="368"/>
      <c r="AN437" s="368"/>
    </row>
    <row r="438" spans="5:40" s="165" customFormat="1" ht="15">
      <c r="E438" s="171"/>
      <c r="F438" s="368"/>
      <c r="G438" s="368"/>
      <c r="H438" s="368"/>
      <c r="I438" s="368"/>
      <c r="J438" s="368"/>
      <c r="K438" s="368"/>
      <c r="L438" s="368"/>
      <c r="M438" s="368"/>
      <c r="N438" s="368"/>
      <c r="O438" s="368"/>
      <c r="P438" s="368"/>
      <c r="Q438" s="368"/>
      <c r="R438" s="368"/>
      <c r="S438" s="368"/>
      <c r="T438" s="368"/>
      <c r="U438" s="368"/>
      <c r="V438" s="368"/>
      <c r="W438" s="368"/>
      <c r="X438" s="368"/>
      <c r="Y438" s="368"/>
      <c r="Z438" s="368"/>
      <c r="AA438" s="368"/>
      <c r="AB438" s="368"/>
      <c r="AC438" s="368"/>
      <c r="AD438" s="368"/>
      <c r="AE438" s="368"/>
      <c r="AF438" s="368"/>
      <c r="AG438" s="368"/>
      <c r="AH438" s="368"/>
      <c r="AI438" s="368"/>
      <c r="AJ438" s="368"/>
      <c r="AK438" s="368"/>
      <c r="AL438" s="368"/>
      <c r="AM438" s="368"/>
      <c r="AN438" s="368"/>
    </row>
    <row r="439" spans="5:40" s="165" customFormat="1" ht="15">
      <c r="E439" s="171"/>
      <c r="F439" s="368"/>
      <c r="G439" s="368"/>
      <c r="H439" s="368"/>
      <c r="I439" s="368"/>
      <c r="J439" s="368"/>
      <c r="K439" s="368"/>
      <c r="L439" s="368"/>
      <c r="M439" s="368"/>
      <c r="N439" s="368"/>
      <c r="O439" s="368"/>
      <c r="P439" s="368"/>
      <c r="Q439" s="368"/>
      <c r="R439" s="368"/>
      <c r="S439" s="368"/>
      <c r="T439" s="368"/>
      <c r="U439" s="368"/>
      <c r="V439" s="368"/>
      <c r="W439" s="368"/>
      <c r="X439" s="368"/>
      <c r="Y439" s="368"/>
      <c r="Z439" s="368"/>
      <c r="AA439" s="368"/>
      <c r="AB439" s="368"/>
      <c r="AC439" s="368"/>
      <c r="AD439" s="368"/>
      <c r="AE439" s="368"/>
      <c r="AF439" s="368"/>
      <c r="AG439" s="368"/>
      <c r="AH439" s="368"/>
      <c r="AI439" s="368"/>
      <c r="AJ439" s="368"/>
      <c r="AK439" s="368"/>
      <c r="AL439" s="368"/>
      <c r="AM439" s="368"/>
      <c r="AN439" s="368"/>
    </row>
    <row r="440" spans="5:40" s="165" customFormat="1" ht="15">
      <c r="E440" s="171"/>
      <c r="F440" s="368"/>
      <c r="G440" s="368"/>
      <c r="H440" s="368"/>
      <c r="I440" s="368"/>
      <c r="J440" s="368"/>
      <c r="K440" s="368"/>
      <c r="L440" s="368"/>
      <c r="M440" s="368"/>
      <c r="N440" s="368"/>
      <c r="O440" s="368"/>
      <c r="P440" s="368"/>
      <c r="Q440" s="368"/>
      <c r="R440" s="368"/>
      <c r="S440" s="368"/>
      <c r="T440" s="368"/>
      <c r="U440" s="368"/>
      <c r="V440" s="368"/>
      <c r="W440" s="368"/>
      <c r="X440" s="368"/>
      <c r="Y440" s="368"/>
      <c r="Z440" s="368"/>
      <c r="AA440" s="368"/>
      <c r="AB440" s="368"/>
      <c r="AC440" s="368"/>
      <c r="AD440" s="368"/>
      <c r="AE440" s="368"/>
      <c r="AF440" s="368"/>
      <c r="AG440" s="368"/>
      <c r="AH440" s="368"/>
      <c r="AI440" s="368"/>
      <c r="AJ440" s="368"/>
      <c r="AK440" s="368"/>
      <c r="AL440" s="368"/>
      <c r="AM440" s="368"/>
      <c r="AN440" s="368"/>
    </row>
    <row r="441" spans="5:40" s="165" customFormat="1" ht="15">
      <c r="E441" s="171"/>
      <c r="F441" s="368"/>
      <c r="G441" s="368"/>
      <c r="H441" s="368"/>
      <c r="I441" s="368"/>
      <c r="J441" s="368"/>
      <c r="K441" s="368"/>
      <c r="L441" s="368"/>
      <c r="M441" s="368"/>
      <c r="N441" s="368"/>
      <c r="O441" s="368"/>
      <c r="P441" s="368"/>
      <c r="Q441" s="368"/>
      <c r="R441" s="368"/>
      <c r="S441" s="368"/>
      <c r="T441" s="368"/>
      <c r="U441" s="368"/>
      <c r="V441" s="368"/>
      <c r="W441" s="368"/>
      <c r="X441" s="368"/>
      <c r="Y441" s="368"/>
      <c r="Z441" s="368"/>
      <c r="AA441" s="368"/>
      <c r="AB441" s="368"/>
      <c r="AC441" s="368"/>
      <c r="AD441" s="368"/>
      <c r="AE441" s="368"/>
      <c r="AF441" s="368"/>
      <c r="AG441" s="368"/>
      <c r="AH441" s="368"/>
      <c r="AI441" s="368"/>
      <c r="AJ441" s="368"/>
      <c r="AK441" s="368"/>
      <c r="AL441" s="368"/>
      <c r="AM441" s="368"/>
      <c r="AN441" s="368"/>
    </row>
    <row r="442" spans="5:40" s="165" customFormat="1" ht="15">
      <c r="E442" s="171"/>
      <c r="F442" s="368"/>
      <c r="G442" s="368"/>
      <c r="H442" s="368"/>
      <c r="I442" s="368"/>
      <c r="J442" s="368"/>
      <c r="K442" s="368"/>
      <c r="L442" s="368"/>
      <c r="M442" s="368"/>
      <c r="N442" s="368"/>
      <c r="O442" s="368"/>
      <c r="P442" s="368"/>
      <c r="Q442" s="368"/>
      <c r="R442" s="368"/>
      <c r="S442" s="368"/>
      <c r="T442" s="368"/>
      <c r="U442" s="368"/>
      <c r="V442" s="368"/>
      <c r="W442" s="368"/>
      <c r="X442" s="368"/>
      <c r="Y442" s="368"/>
      <c r="Z442" s="368"/>
      <c r="AA442" s="368"/>
      <c r="AB442" s="368"/>
      <c r="AC442" s="368"/>
      <c r="AD442" s="368"/>
      <c r="AE442" s="368"/>
      <c r="AF442" s="368"/>
      <c r="AG442" s="368"/>
      <c r="AH442" s="368"/>
      <c r="AI442" s="368"/>
      <c r="AJ442" s="368"/>
      <c r="AK442" s="368"/>
      <c r="AL442" s="368"/>
      <c r="AM442" s="368"/>
      <c r="AN442" s="368"/>
    </row>
    <row r="443" spans="5:40" s="165" customFormat="1" ht="15">
      <c r="E443" s="171"/>
      <c r="F443" s="368"/>
      <c r="G443" s="368"/>
      <c r="H443" s="368"/>
      <c r="I443" s="368"/>
      <c r="J443" s="368"/>
      <c r="K443" s="368"/>
      <c r="L443" s="368"/>
      <c r="M443" s="368"/>
      <c r="N443" s="368"/>
      <c r="O443" s="368"/>
      <c r="P443" s="368"/>
      <c r="Q443" s="368"/>
      <c r="R443" s="368"/>
      <c r="S443" s="368"/>
      <c r="T443" s="368"/>
      <c r="U443" s="368"/>
      <c r="V443" s="368"/>
      <c r="W443" s="368"/>
      <c r="X443" s="368"/>
      <c r="Y443" s="368"/>
      <c r="Z443" s="368"/>
      <c r="AA443" s="368"/>
      <c r="AB443" s="368"/>
      <c r="AC443" s="368"/>
      <c r="AD443" s="368"/>
      <c r="AE443" s="368"/>
      <c r="AF443" s="368"/>
      <c r="AG443" s="368"/>
      <c r="AH443" s="368"/>
      <c r="AI443" s="368"/>
      <c r="AJ443" s="368"/>
      <c r="AK443" s="368"/>
      <c r="AL443" s="368"/>
      <c r="AM443" s="368"/>
      <c r="AN443" s="368"/>
    </row>
    <row r="444" spans="5:40" s="165" customFormat="1" ht="15">
      <c r="E444" s="171"/>
      <c r="F444" s="368"/>
      <c r="G444" s="368"/>
      <c r="H444" s="368"/>
      <c r="I444" s="368"/>
      <c r="J444" s="368"/>
      <c r="K444" s="368"/>
      <c r="L444" s="368"/>
      <c r="M444" s="368"/>
      <c r="N444" s="368"/>
      <c r="O444" s="368"/>
      <c r="P444" s="368"/>
      <c r="Q444" s="368"/>
      <c r="R444" s="368"/>
      <c r="S444" s="368"/>
      <c r="T444" s="368"/>
      <c r="U444" s="368"/>
      <c r="V444" s="368"/>
      <c r="W444" s="368"/>
      <c r="X444" s="368"/>
      <c r="Y444" s="368"/>
      <c r="Z444" s="368"/>
      <c r="AA444" s="368"/>
      <c r="AB444" s="368"/>
      <c r="AC444" s="368"/>
      <c r="AD444" s="368"/>
      <c r="AE444" s="368"/>
      <c r="AF444" s="368"/>
      <c r="AG444" s="368"/>
      <c r="AH444" s="368"/>
      <c r="AI444" s="368"/>
      <c r="AJ444" s="368"/>
      <c r="AK444" s="368"/>
      <c r="AL444" s="368"/>
      <c r="AM444" s="368"/>
      <c r="AN444" s="368"/>
    </row>
    <row r="445" spans="5:40" s="165" customFormat="1" ht="15">
      <c r="E445" s="171"/>
      <c r="F445" s="368"/>
      <c r="G445" s="368"/>
      <c r="H445" s="368"/>
      <c r="I445" s="368"/>
      <c r="J445" s="368"/>
      <c r="K445" s="368"/>
      <c r="L445" s="368"/>
      <c r="M445" s="368"/>
      <c r="N445" s="368"/>
      <c r="O445" s="368"/>
      <c r="P445" s="368"/>
      <c r="Q445" s="368"/>
      <c r="R445" s="368"/>
      <c r="S445" s="368"/>
      <c r="T445" s="368"/>
      <c r="U445" s="368"/>
      <c r="V445" s="368"/>
      <c r="W445" s="368"/>
      <c r="X445" s="368"/>
      <c r="Y445" s="368"/>
      <c r="Z445" s="368"/>
      <c r="AA445" s="368"/>
      <c r="AB445" s="368"/>
      <c r="AC445" s="368"/>
      <c r="AD445" s="368"/>
      <c r="AE445" s="368"/>
      <c r="AF445" s="368"/>
      <c r="AG445" s="368"/>
      <c r="AH445" s="368"/>
      <c r="AI445" s="368"/>
      <c r="AJ445" s="368"/>
      <c r="AK445" s="368"/>
      <c r="AL445" s="368"/>
      <c r="AM445" s="368"/>
      <c r="AN445" s="368"/>
    </row>
    <row r="446" spans="5:40" s="165" customFormat="1" ht="15">
      <c r="E446" s="171"/>
      <c r="F446" s="368"/>
      <c r="G446" s="368"/>
      <c r="H446" s="368"/>
      <c r="I446" s="368"/>
      <c r="J446" s="368"/>
      <c r="K446" s="368"/>
      <c r="L446" s="368"/>
      <c r="M446" s="368"/>
      <c r="N446" s="368"/>
      <c r="O446" s="368"/>
      <c r="P446" s="368"/>
      <c r="Q446" s="368"/>
      <c r="R446" s="368"/>
      <c r="S446" s="368"/>
      <c r="T446" s="368"/>
      <c r="U446" s="368"/>
      <c r="V446" s="368"/>
      <c r="W446" s="368"/>
      <c r="X446" s="368"/>
      <c r="Y446" s="368"/>
      <c r="Z446" s="368"/>
      <c r="AA446" s="368"/>
      <c r="AB446" s="368"/>
      <c r="AC446" s="368"/>
      <c r="AD446" s="368"/>
      <c r="AE446" s="368"/>
      <c r="AF446" s="368"/>
      <c r="AG446" s="368"/>
      <c r="AH446" s="368"/>
      <c r="AI446" s="368"/>
      <c r="AJ446" s="368"/>
      <c r="AK446" s="368"/>
      <c r="AL446" s="368"/>
      <c r="AM446" s="368"/>
      <c r="AN446" s="368"/>
    </row>
    <row r="447" spans="5:40" s="165" customFormat="1" ht="15">
      <c r="E447" s="171"/>
      <c r="F447" s="368"/>
      <c r="G447" s="368"/>
      <c r="H447" s="368"/>
      <c r="I447" s="368"/>
      <c r="J447" s="368"/>
      <c r="K447" s="368"/>
      <c r="L447" s="368"/>
      <c r="M447" s="368"/>
      <c r="N447" s="368"/>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68"/>
      <c r="AJ447" s="368"/>
      <c r="AK447" s="368"/>
      <c r="AL447" s="368"/>
      <c r="AM447" s="368"/>
      <c r="AN447" s="368"/>
    </row>
    <row r="448" spans="5:40" s="165" customFormat="1" ht="15">
      <c r="E448" s="171"/>
      <c r="F448" s="368"/>
      <c r="G448" s="368"/>
      <c r="H448" s="368"/>
      <c r="I448" s="368"/>
      <c r="J448" s="368"/>
      <c r="K448" s="368"/>
      <c r="L448" s="368"/>
      <c r="M448" s="368"/>
      <c r="N448" s="368"/>
      <c r="O448" s="368"/>
      <c r="P448" s="368"/>
      <c r="Q448" s="368"/>
      <c r="R448" s="368"/>
      <c r="S448" s="368"/>
      <c r="T448" s="368"/>
      <c r="U448" s="368"/>
      <c r="V448" s="368"/>
      <c r="W448" s="368"/>
      <c r="X448" s="368"/>
      <c r="Y448" s="368"/>
      <c r="Z448" s="368"/>
      <c r="AA448" s="368"/>
      <c r="AB448" s="368"/>
      <c r="AC448" s="368"/>
      <c r="AD448" s="368"/>
      <c r="AE448" s="368"/>
      <c r="AF448" s="368"/>
      <c r="AG448" s="368"/>
      <c r="AH448" s="368"/>
      <c r="AI448" s="368"/>
      <c r="AJ448" s="368"/>
      <c r="AK448" s="368"/>
      <c r="AL448" s="368"/>
      <c r="AM448" s="368"/>
      <c r="AN448" s="368"/>
    </row>
    <row r="449" spans="5:40" s="165" customFormat="1" ht="15">
      <c r="E449" s="171"/>
      <c r="F449" s="368"/>
      <c r="G449" s="368"/>
      <c r="H449" s="368"/>
      <c r="I449" s="368"/>
      <c r="J449" s="368"/>
      <c r="K449" s="368"/>
      <c r="L449" s="368"/>
      <c r="M449" s="368"/>
      <c r="N449" s="368"/>
      <c r="O449" s="368"/>
      <c r="P449" s="368"/>
      <c r="Q449" s="368"/>
      <c r="R449" s="368"/>
      <c r="S449" s="368"/>
      <c r="T449" s="368"/>
      <c r="U449" s="368"/>
      <c r="V449" s="368"/>
      <c r="W449" s="368"/>
      <c r="X449" s="368"/>
      <c r="Y449" s="368"/>
      <c r="Z449" s="368"/>
      <c r="AA449" s="368"/>
      <c r="AB449" s="368"/>
      <c r="AC449" s="368"/>
      <c r="AD449" s="368"/>
      <c r="AE449" s="368"/>
      <c r="AF449" s="368"/>
      <c r="AG449" s="368"/>
      <c r="AH449" s="368"/>
      <c r="AI449" s="368"/>
      <c r="AJ449" s="368"/>
      <c r="AK449" s="368"/>
      <c r="AL449" s="368"/>
      <c r="AM449" s="368"/>
      <c r="AN449" s="368"/>
    </row>
    <row r="450" spans="5:40" s="165" customFormat="1" ht="15">
      <c r="E450" s="171"/>
      <c r="F450" s="368"/>
      <c r="G450" s="368"/>
      <c r="H450" s="368"/>
      <c r="I450" s="368"/>
      <c r="J450" s="368"/>
      <c r="K450" s="368"/>
      <c r="L450" s="368"/>
      <c r="M450" s="368"/>
      <c r="N450" s="368"/>
      <c r="O450" s="368"/>
      <c r="P450" s="368"/>
      <c r="Q450" s="368"/>
      <c r="R450" s="368"/>
      <c r="S450" s="368"/>
      <c r="T450" s="368"/>
      <c r="U450" s="368"/>
      <c r="V450" s="368"/>
      <c r="W450" s="368"/>
      <c r="X450" s="368"/>
      <c r="Y450" s="368"/>
      <c r="Z450" s="368"/>
      <c r="AA450" s="368"/>
      <c r="AB450" s="368"/>
      <c r="AC450" s="368"/>
      <c r="AD450" s="368"/>
      <c r="AE450" s="368"/>
      <c r="AF450" s="368"/>
      <c r="AG450" s="368"/>
      <c r="AH450" s="368"/>
      <c r="AI450" s="368"/>
      <c r="AJ450" s="368"/>
      <c r="AK450" s="368"/>
      <c r="AL450" s="368"/>
      <c r="AM450" s="368"/>
      <c r="AN450" s="368"/>
    </row>
    <row r="451" spans="5:40" s="165" customFormat="1" ht="15">
      <c r="E451" s="171"/>
      <c r="F451" s="368"/>
      <c r="G451" s="368"/>
      <c r="H451" s="368"/>
      <c r="I451" s="368"/>
      <c r="J451" s="368"/>
      <c r="K451" s="368"/>
      <c r="L451" s="368"/>
      <c r="M451" s="368"/>
      <c r="N451" s="368"/>
      <c r="O451" s="368"/>
      <c r="P451" s="368"/>
      <c r="Q451" s="368"/>
      <c r="R451" s="368"/>
      <c r="S451" s="368"/>
      <c r="T451" s="368"/>
      <c r="U451" s="368"/>
      <c r="V451" s="368"/>
      <c r="W451" s="368"/>
      <c r="X451" s="368"/>
      <c r="Y451" s="368"/>
      <c r="Z451" s="368"/>
      <c r="AA451" s="368"/>
      <c r="AB451" s="368"/>
      <c r="AC451" s="368"/>
      <c r="AD451" s="368"/>
      <c r="AE451" s="368"/>
      <c r="AF451" s="368"/>
      <c r="AG451" s="368"/>
      <c r="AH451" s="368"/>
      <c r="AI451" s="368"/>
      <c r="AJ451" s="368"/>
      <c r="AK451" s="368"/>
      <c r="AL451" s="368"/>
      <c r="AM451" s="368"/>
      <c r="AN451" s="368"/>
    </row>
    <row r="452" spans="5:40" s="165" customFormat="1" ht="15">
      <c r="E452" s="171"/>
      <c r="F452" s="368"/>
      <c r="G452" s="368"/>
      <c r="H452" s="368"/>
      <c r="I452" s="368"/>
      <c r="J452" s="368"/>
      <c r="K452" s="368"/>
      <c r="L452" s="368"/>
      <c r="M452" s="368"/>
      <c r="N452" s="368"/>
      <c r="O452" s="368"/>
      <c r="P452" s="368"/>
      <c r="Q452" s="368"/>
      <c r="R452" s="368"/>
      <c r="S452" s="368"/>
      <c r="T452" s="368"/>
      <c r="U452" s="368"/>
      <c r="V452" s="368"/>
      <c r="W452" s="368"/>
      <c r="X452" s="368"/>
      <c r="Y452" s="368"/>
      <c r="Z452" s="368"/>
      <c r="AA452" s="368"/>
      <c r="AB452" s="368"/>
      <c r="AC452" s="368"/>
      <c r="AD452" s="368"/>
      <c r="AE452" s="368"/>
      <c r="AF452" s="368"/>
      <c r="AG452" s="368"/>
      <c r="AH452" s="368"/>
      <c r="AI452" s="368"/>
      <c r="AJ452" s="368"/>
      <c r="AK452" s="368"/>
      <c r="AL452" s="368"/>
      <c r="AM452" s="368"/>
      <c r="AN452" s="368"/>
    </row>
    <row r="453" spans="5:40" s="165" customFormat="1" ht="15">
      <c r="E453" s="171"/>
      <c r="F453" s="368"/>
      <c r="G453" s="368"/>
      <c r="H453" s="368"/>
      <c r="I453" s="368"/>
      <c r="J453" s="368"/>
      <c r="K453" s="368"/>
      <c r="L453" s="368"/>
      <c r="M453" s="368"/>
      <c r="N453" s="368"/>
      <c r="O453" s="368"/>
      <c r="P453" s="368"/>
      <c r="Q453" s="368"/>
      <c r="R453" s="368"/>
      <c r="S453" s="368"/>
      <c r="T453" s="368"/>
      <c r="U453" s="368"/>
      <c r="V453" s="368"/>
      <c r="W453" s="368"/>
      <c r="X453" s="368"/>
      <c r="Y453" s="368"/>
      <c r="Z453" s="368"/>
      <c r="AA453" s="368"/>
      <c r="AB453" s="368"/>
      <c r="AC453" s="368"/>
      <c r="AD453" s="368"/>
      <c r="AE453" s="368"/>
      <c r="AF453" s="368"/>
      <c r="AG453" s="368"/>
      <c r="AH453" s="368"/>
      <c r="AI453" s="368"/>
      <c r="AJ453" s="368"/>
      <c r="AK453" s="368"/>
      <c r="AL453" s="368"/>
      <c r="AM453" s="368"/>
      <c r="AN453" s="368"/>
    </row>
    <row r="454" spans="5:40" s="165" customFormat="1" ht="15">
      <c r="E454" s="171"/>
      <c r="F454" s="368"/>
      <c r="G454" s="368"/>
      <c r="H454" s="368"/>
      <c r="I454" s="368"/>
      <c r="J454" s="368"/>
      <c r="K454" s="368"/>
      <c r="L454" s="368"/>
      <c r="M454" s="368"/>
      <c r="N454" s="368"/>
      <c r="O454" s="368"/>
      <c r="P454" s="368"/>
      <c r="Q454" s="368"/>
      <c r="R454" s="368"/>
      <c r="S454" s="368"/>
      <c r="T454" s="368"/>
      <c r="U454" s="368"/>
      <c r="V454" s="368"/>
      <c r="W454" s="368"/>
      <c r="X454" s="368"/>
      <c r="Y454" s="368"/>
      <c r="Z454" s="368"/>
      <c r="AA454" s="368"/>
      <c r="AB454" s="368"/>
      <c r="AC454" s="368"/>
      <c r="AD454" s="368"/>
      <c r="AE454" s="368"/>
      <c r="AF454" s="368"/>
      <c r="AG454" s="368"/>
      <c r="AH454" s="368"/>
      <c r="AI454" s="368"/>
      <c r="AJ454" s="368"/>
      <c r="AK454" s="368"/>
      <c r="AL454" s="368"/>
      <c r="AM454" s="368"/>
      <c r="AN454" s="368"/>
    </row>
    <row r="455" spans="5:40" s="165" customFormat="1" ht="15">
      <c r="E455" s="171"/>
      <c r="F455" s="368"/>
      <c r="G455" s="368"/>
      <c r="H455" s="368"/>
      <c r="I455" s="368"/>
      <c r="J455" s="368"/>
      <c r="K455" s="368"/>
      <c r="L455" s="368"/>
      <c r="M455" s="368"/>
      <c r="N455" s="368"/>
      <c r="O455" s="368"/>
      <c r="P455" s="368"/>
      <c r="Q455" s="368"/>
      <c r="R455" s="368"/>
      <c r="S455" s="368"/>
      <c r="T455" s="368"/>
      <c r="U455" s="368"/>
      <c r="V455" s="368"/>
      <c r="W455" s="368"/>
      <c r="X455" s="368"/>
      <c r="Y455" s="368"/>
      <c r="Z455" s="368"/>
      <c r="AA455" s="368"/>
      <c r="AB455" s="368"/>
      <c r="AC455" s="368"/>
      <c r="AD455" s="368"/>
      <c r="AE455" s="368"/>
      <c r="AF455" s="368"/>
      <c r="AG455" s="368"/>
      <c r="AH455" s="368"/>
      <c r="AI455" s="368"/>
      <c r="AJ455" s="368"/>
      <c r="AK455" s="368"/>
      <c r="AL455" s="368"/>
      <c r="AM455" s="368"/>
      <c r="AN455" s="368"/>
    </row>
    <row r="456" spans="5:40" s="165" customFormat="1" ht="15">
      <c r="E456" s="171"/>
      <c r="F456" s="368"/>
      <c r="G456" s="368"/>
      <c r="H456" s="368"/>
      <c r="I456" s="368"/>
      <c r="J456" s="368"/>
      <c r="K456" s="368"/>
      <c r="L456" s="368"/>
      <c r="M456" s="368"/>
      <c r="N456" s="368"/>
      <c r="O456" s="368"/>
      <c r="P456" s="368"/>
      <c r="Q456" s="368"/>
      <c r="R456" s="368"/>
      <c r="S456" s="368"/>
      <c r="T456" s="368"/>
      <c r="U456" s="368"/>
      <c r="V456" s="368"/>
      <c r="W456" s="368"/>
      <c r="X456" s="368"/>
      <c r="Y456" s="368"/>
      <c r="Z456" s="368"/>
      <c r="AA456" s="368"/>
      <c r="AB456" s="368"/>
      <c r="AC456" s="368"/>
      <c r="AD456" s="368"/>
      <c r="AE456" s="368"/>
      <c r="AF456" s="368"/>
      <c r="AG456" s="368"/>
      <c r="AH456" s="368"/>
      <c r="AI456" s="368"/>
      <c r="AJ456" s="368"/>
      <c r="AK456" s="368"/>
      <c r="AL456" s="368"/>
      <c r="AM456" s="368"/>
      <c r="AN456" s="368"/>
    </row>
    <row r="457" spans="5:40" s="165" customFormat="1" ht="15">
      <c r="E457" s="171"/>
      <c r="F457" s="368"/>
      <c r="G457" s="368"/>
      <c r="H457" s="368"/>
      <c r="I457" s="368"/>
      <c r="J457" s="368"/>
      <c r="K457" s="368"/>
      <c r="L457" s="368"/>
      <c r="M457" s="368"/>
      <c r="N457" s="368"/>
      <c r="O457" s="368"/>
      <c r="P457" s="368"/>
      <c r="Q457" s="368"/>
      <c r="R457" s="368"/>
      <c r="S457" s="368"/>
      <c r="T457" s="368"/>
      <c r="U457" s="368"/>
      <c r="V457" s="368"/>
      <c r="W457" s="368"/>
      <c r="X457" s="368"/>
      <c r="Y457" s="368"/>
      <c r="Z457" s="368"/>
      <c r="AA457" s="368"/>
      <c r="AB457" s="368"/>
      <c r="AC457" s="368"/>
      <c r="AD457" s="368"/>
      <c r="AE457" s="368"/>
      <c r="AF457" s="368"/>
      <c r="AG457" s="368"/>
      <c r="AH457" s="368"/>
      <c r="AI457" s="368"/>
      <c r="AJ457" s="368"/>
      <c r="AK457" s="368"/>
      <c r="AL457" s="368"/>
      <c r="AM457" s="368"/>
      <c r="AN457" s="368"/>
    </row>
    <row r="458" spans="5:40" s="165" customFormat="1" ht="15">
      <c r="E458" s="171"/>
      <c r="F458" s="368"/>
      <c r="G458" s="368"/>
      <c r="H458" s="368"/>
      <c r="I458" s="368"/>
      <c r="J458" s="368"/>
      <c r="K458" s="368"/>
      <c r="L458" s="368"/>
      <c r="M458" s="368"/>
      <c r="N458" s="368"/>
      <c r="O458" s="368"/>
      <c r="P458" s="368"/>
      <c r="Q458" s="368"/>
      <c r="R458" s="368"/>
      <c r="S458" s="368"/>
      <c r="T458" s="368"/>
      <c r="U458" s="368"/>
      <c r="V458" s="368"/>
      <c r="W458" s="368"/>
      <c r="X458" s="368"/>
      <c r="Y458" s="368"/>
      <c r="Z458" s="368"/>
      <c r="AA458" s="368"/>
      <c r="AB458" s="368"/>
      <c r="AC458" s="368"/>
      <c r="AD458" s="368"/>
      <c r="AE458" s="368"/>
      <c r="AF458" s="368"/>
      <c r="AG458" s="368"/>
      <c r="AH458" s="368"/>
      <c r="AI458" s="368"/>
      <c r="AJ458" s="368"/>
      <c r="AK458" s="368"/>
      <c r="AL458" s="368"/>
      <c r="AM458" s="368"/>
      <c r="AN458" s="368"/>
    </row>
    <row r="459" spans="5:40" s="165" customFormat="1" ht="15">
      <c r="E459" s="171"/>
      <c r="F459" s="368"/>
      <c r="G459" s="368"/>
      <c r="H459" s="368"/>
      <c r="I459" s="368"/>
      <c r="J459" s="368"/>
      <c r="K459" s="368"/>
      <c r="L459" s="368"/>
      <c r="M459" s="368"/>
      <c r="N459" s="368"/>
      <c r="O459" s="368"/>
      <c r="P459" s="368"/>
      <c r="Q459" s="368"/>
      <c r="R459" s="368"/>
      <c r="S459" s="368"/>
      <c r="T459" s="368"/>
      <c r="U459" s="368"/>
      <c r="V459" s="368"/>
      <c r="W459" s="368"/>
      <c r="X459" s="368"/>
      <c r="Y459" s="368"/>
      <c r="Z459" s="368"/>
      <c r="AA459" s="368"/>
      <c r="AB459" s="368"/>
      <c r="AC459" s="368"/>
      <c r="AD459" s="368"/>
      <c r="AE459" s="368"/>
      <c r="AF459" s="368"/>
      <c r="AG459" s="368"/>
      <c r="AH459" s="368"/>
      <c r="AI459" s="368"/>
      <c r="AJ459" s="368"/>
      <c r="AK459" s="368"/>
      <c r="AL459" s="368"/>
      <c r="AM459" s="368"/>
      <c r="AN459" s="368"/>
    </row>
    <row r="460" spans="5:40" s="165" customFormat="1" ht="15">
      <c r="E460" s="171"/>
      <c r="F460" s="368"/>
      <c r="G460" s="368"/>
      <c r="H460" s="368"/>
      <c r="I460" s="368"/>
      <c r="J460" s="368"/>
      <c r="K460" s="368"/>
      <c r="L460" s="368"/>
      <c r="M460" s="368"/>
      <c r="N460" s="368"/>
      <c r="O460" s="368"/>
      <c r="P460" s="368"/>
      <c r="Q460" s="368"/>
      <c r="R460" s="368"/>
      <c r="S460" s="368"/>
      <c r="T460" s="368"/>
      <c r="U460" s="368"/>
      <c r="V460" s="368"/>
      <c r="W460" s="368"/>
      <c r="X460" s="368"/>
      <c r="Y460" s="368"/>
      <c r="Z460" s="368"/>
      <c r="AA460" s="368"/>
      <c r="AB460" s="368"/>
      <c r="AC460" s="368"/>
      <c r="AD460" s="368"/>
      <c r="AE460" s="368"/>
      <c r="AF460" s="368"/>
      <c r="AG460" s="368"/>
      <c r="AH460" s="368"/>
      <c r="AI460" s="368"/>
      <c r="AJ460" s="368"/>
      <c r="AK460" s="368"/>
      <c r="AL460" s="368"/>
      <c r="AM460" s="368"/>
      <c r="AN460" s="368"/>
    </row>
    <row r="461" spans="5:40" s="165" customFormat="1" ht="15">
      <c r="E461" s="171"/>
      <c r="F461" s="368"/>
      <c r="G461" s="368"/>
      <c r="H461" s="368"/>
      <c r="I461" s="368"/>
      <c r="J461" s="368"/>
      <c r="K461" s="368"/>
      <c r="L461" s="368"/>
      <c r="M461" s="368"/>
      <c r="N461" s="368"/>
      <c r="O461" s="368"/>
      <c r="P461" s="368"/>
      <c r="Q461" s="368"/>
      <c r="R461" s="368"/>
      <c r="S461" s="368"/>
      <c r="T461" s="368"/>
      <c r="U461" s="368"/>
      <c r="V461" s="368"/>
      <c r="W461" s="368"/>
      <c r="X461" s="368"/>
      <c r="Y461" s="368"/>
      <c r="Z461" s="368"/>
      <c r="AA461" s="368"/>
      <c r="AB461" s="368"/>
      <c r="AC461" s="368"/>
      <c r="AD461" s="368"/>
      <c r="AE461" s="368"/>
      <c r="AF461" s="368"/>
      <c r="AG461" s="368"/>
      <c r="AH461" s="368"/>
      <c r="AI461" s="368"/>
      <c r="AJ461" s="368"/>
      <c r="AK461" s="368"/>
      <c r="AL461" s="368"/>
      <c r="AM461" s="368"/>
      <c r="AN461" s="368"/>
    </row>
    <row r="462" spans="5:40" s="165" customFormat="1" ht="15">
      <c r="E462" s="171"/>
      <c r="F462" s="368"/>
      <c r="G462" s="368"/>
      <c r="H462" s="368"/>
      <c r="I462" s="368"/>
      <c r="J462" s="368"/>
      <c r="K462" s="368"/>
      <c r="L462" s="368"/>
      <c r="M462" s="368"/>
      <c r="N462" s="368"/>
      <c r="O462" s="368"/>
      <c r="P462" s="368"/>
      <c r="Q462" s="368"/>
      <c r="R462" s="368"/>
      <c r="S462" s="368"/>
      <c r="T462" s="368"/>
      <c r="U462" s="368"/>
      <c r="V462" s="368"/>
      <c r="W462" s="368"/>
      <c r="X462" s="368"/>
      <c r="Y462" s="368"/>
      <c r="Z462" s="368"/>
      <c r="AA462" s="368"/>
      <c r="AB462" s="368"/>
      <c r="AC462" s="368"/>
      <c r="AD462" s="368"/>
      <c r="AE462" s="368"/>
      <c r="AF462" s="368"/>
      <c r="AG462" s="368"/>
      <c r="AH462" s="368"/>
      <c r="AI462" s="368"/>
      <c r="AJ462" s="368"/>
      <c r="AK462" s="368"/>
      <c r="AL462" s="368"/>
      <c r="AM462" s="368"/>
      <c r="AN462" s="368"/>
    </row>
    <row r="463" spans="5:40" s="165" customFormat="1" ht="15">
      <c r="E463" s="171"/>
      <c r="F463" s="368"/>
      <c r="G463" s="368"/>
      <c r="H463" s="368"/>
      <c r="I463" s="368"/>
      <c r="J463" s="368"/>
      <c r="K463" s="368"/>
      <c r="L463" s="368"/>
      <c r="M463" s="368"/>
      <c r="N463" s="368"/>
      <c r="O463" s="368"/>
      <c r="P463" s="368"/>
      <c r="Q463" s="368"/>
      <c r="R463" s="368"/>
      <c r="S463" s="368"/>
      <c r="T463" s="368"/>
      <c r="U463" s="368"/>
      <c r="V463" s="368"/>
      <c r="W463" s="368"/>
      <c r="X463" s="368"/>
      <c r="Y463" s="368"/>
      <c r="Z463" s="368"/>
      <c r="AA463" s="368"/>
      <c r="AB463" s="368"/>
      <c r="AC463" s="368"/>
      <c r="AD463" s="368"/>
      <c r="AE463" s="368"/>
      <c r="AF463" s="368"/>
      <c r="AG463" s="368"/>
      <c r="AH463" s="368"/>
      <c r="AI463" s="368"/>
      <c r="AJ463" s="368"/>
      <c r="AK463" s="368"/>
      <c r="AL463" s="368"/>
      <c r="AM463" s="368"/>
      <c r="AN463" s="368"/>
    </row>
    <row r="464" spans="5:40" s="165" customFormat="1" ht="15">
      <c r="E464" s="171"/>
      <c r="F464" s="368"/>
      <c r="G464" s="368"/>
      <c r="H464" s="368"/>
      <c r="I464" s="368"/>
      <c r="J464" s="368"/>
      <c r="K464" s="368"/>
      <c r="L464" s="368"/>
      <c r="M464" s="368"/>
      <c r="N464" s="368"/>
      <c r="O464" s="368"/>
      <c r="P464" s="368"/>
      <c r="Q464" s="368"/>
      <c r="R464" s="368"/>
      <c r="S464" s="368"/>
      <c r="T464" s="368"/>
      <c r="U464" s="368"/>
      <c r="V464" s="368"/>
      <c r="W464" s="368"/>
      <c r="X464" s="368"/>
      <c r="Y464" s="368"/>
      <c r="Z464" s="368"/>
      <c r="AA464" s="368"/>
      <c r="AB464" s="368"/>
      <c r="AC464" s="368"/>
      <c r="AD464" s="368"/>
      <c r="AE464" s="368"/>
      <c r="AF464" s="368"/>
      <c r="AG464" s="368"/>
      <c r="AH464" s="368"/>
      <c r="AI464" s="368"/>
      <c r="AJ464" s="368"/>
      <c r="AK464" s="368"/>
      <c r="AL464" s="368"/>
      <c r="AM464" s="368"/>
      <c r="AN464" s="368"/>
    </row>
    <row r="465" spans="5:40" s="165" customFormat="1" ht="15">
      <c r="E465" s="171"/>
      <c r="F465" s="368"/>
      <c r="G465" s="368"/>
      <c r="H465" s="368"/>
      <c r="I465" s="368"/>
      <c r="J465" s="368"/>
      <c r="K465" s="368"/>
      <c r="L465" s="368"/>
      <c r="M465" s="368"/>
      <c r="N465" s="368"/>
      <c r="O465" s="368"/>
      <c r="P465" s="368"/>
      <c r="Q465" s="368"/>
      <c r="R465" s="368"/>
      <c r="S465" s="368"/>
      <c r="T465" s="368"/>
      <c r="U465" s="368"/>
      <c r="V465" s="368"/>
      <c r="W465" s="368"/>
      <c r="X465" s="368"/>
      <c r="Y465" s="368"/>
      <c r="Z465" s="368"/>
      <c r="AA465" s="368"/>
      <c r="AB465" s="368"/>
      <c r="AC465" s="368"/>
      <c r="AD465" s="368"/>
      <c r="AE465" s="368"/>
      <c r="AF465" s="368"/>
      <c r="AG465" s="368"/>
      <c r="AH465" s="368"/>
      <c r="AI465" s="368"/>
      <c r="AJ465" s="368"/>
      <c r="AK465" s="368"/>
      <c r="AL465" s="368"/>
      <c r="AM465" s="368"/>
      <c r="AN465" s="368"/>
    </row>
    <row r="466" spans="5:40" s="165" customFormat="1" ht="15">
      <c r="E466" s="171"/>
      <c r="F466" s="368"/>
      <c r="G466" s="368"/>
      <c r="H466" s="368"/>
      <c r="I466" s="368"/>
      <c r="J466" s="368"/>
      <c r="K466" s="368"/>
      <c r="L466" s="368"/>
      <c r="M466" s="368"/>
      <c r="N466" s="368"/>
      <c r="O466" s="368"/>
      <c r="P466" s="368"/>
      <c r="Q466" s="368"/>
      <c r="R466" s="368"/>
      <c r="S466" s="368"/>
      <c r="T466" s="368"/>
      <c r="U466" s="368"/>
      <c r="V466" s="368"/>
      <c r="W466" s="368"/>
      <c r="X466" s="368"/>
      <c r="Y466" s="368"/>
      <c r="Z466" s="368"/>
      <c r="AA466" s="368"/>
      <c r="AB466" s="368"/>
      <c r="AC466" s="368"/>
      <c r="AD466" s="368"/>
      <c r="AE466" s="368"/>
      <c r="AF466" s="368"/>
      <c r="AG466" s="368"/>
      <c r="AH466" s="368"/>
      <c r="AI466" s="368"/>
      <c r="AJ466" s="368"/>
      <c r="AK466" s="368"/>
      <c r="AL466" s="368"/>
      <c r="AM466" s="368"/>
      <c r="AN466" s="368"/>
    </row>
    <row r="467" spans="5:40" s="165" customFormat="1" ht="15">
      <c r="E467" s="171"/>
      <c r="F467" s="368"/>
      <c r="G467" s="368"/>
      <c r="H467" s="368"/>
      <c r="I467" s="368"/>
      <c r="J467" s="368"/>
      <c r="K467" s="368"/>
      <c r="L467" s="368"/>
      <c r="M467" s="368"/>
      <c r="N467" s="368"/>
      <c r="O467" s="368"/>
      <c r="P467" s="368"/>
      <c r="Q467" s="368"/>
      <c r="R467" s="368"/>
      <c r="S467" s="368"/>
      <c r="T467" s="368"/>
      <c r="U467" s="368"/>
      <c r="V467" s="368"/>
      <c r="W467" s="368"/>
      <c r="X467" s="368"/>
      <c r="Y467" s="368"/>
      <c r="Z467" s="368"/>
      <c r="AA467" s="368"/>
      <c r="AB467" s="368"/>
      <c r="AC467" s="368"/>
      <c r="AD467" s="368"/>
      <c r="AE467" s="368"/>
      <c r="AF467" s="368"/>
      <c r="AG467" s="368"/>
      <c r="AH467" s="368"/>
      <c r="AI467" s="368"/>
      <c r="AJ467" s="368"/>
      <c r="AK467" s="368"/>
      <c r="AL467" s="368"/>
      <c r="AM467" s="368"/>
      <c r="AN467" s="368"/>
    </row>
    <row r="468" spans="5:40" s="165" customFormat="1" ht="15">
      <c r="E468" s="171"/>
      <c r="F468" s="368"/>
      <c r="G468" s="368"/>
      <c r="H468" s="368"/>
      <c r="I468" s="368"/>
      <c r="J468" s="368"/>
      <c r="K468" s="368"/>
      <c r="L468" s="368"/>
      <c r="M468" s="368"/>
      <c r="N468" s="368"/>
      <c r="O468" s="368"/>
      <c r="P468" s="368"/>
      <c r="Q468" s="368"/>
      <c r="R468" s="368"/>
      <c r="S468" s="368"/>
      <c r="T468" s="368"/>
      <c r="U468" s="368"/>
      <c r="V468" s="368"/>
      <c r="W468" s="368"/>
      <c r="X468" s="368"/>
      <c r="Y468" s="368"/>
      <c r="Z468" s="368"/>
      <c r="AA468" s="368"/>
      <c r="AB468" s="368"/>
      <c r="AC468" s="368"/>
      <c r="AD468" s="368"/>
      <c r="AE468" s="368"/>
      <c r="AF468" s="368"/>
      <c r="AG468" s="368"/>
      <c r="AH468" s="368"/>
      <c r="AI468" s="368"/>
      <c r="AJ468" s="368"/>
      <c r="AK468" s="368"/>
      <c r="AL468" s="368"/>
      <c r="AM468" s="368"/>
      <c r="AN468" s="368"/>
    </row>
    <row r="469" spans="5:40" s="165" customFormat="1" ht="15">
      <c r="E469" s="171"/>
      <c r="F469" s="368"/>
      <c r="G469" s="368"/>
      <c r="H469" s="368"/>
      <c r="I469" s="368"/>
      <c r="J469" s="368"/>
      <c r="K469" s="368"/>
      <c r="L469" s="368"/>
      <c r="M469" s="368"/>
      <c r="N469" s="368"/>
      <c r="O469" s="368"/>
      <c r="P469" s="368"/>
      <c r="Q469" s="368"/>
      <c r="R469" s="368"/>
      <c r="S469" s="368"/>
      <c r="T469" s="368"/>
      <c r="U469" s="368"/>
      <c r="V469" s="368"/>
      <c r="W469" s="368"/>
      <c r="X469" s="368"/>
      <c r="Y469" s="368"/>
      <c r="Z469" s="368"/>
      <c r="AA469" s="368"/>
      <c r="AB469" s="368"/>
      <c r="AC469" s="368"/>
      <c r="AD469" s="368"/>
      <c r="AE469" s="368"/>
      <c r="AF469" s="368"/>
      <c r="AG469" s="368"/>
      <c r="AH469" s="368"/>
      <c r="AI469" s="368"/>
      <c r="AJ469" s="368"/>
      <c r="AK469" s="368"/>
      <c r="AL469" s="368"/>
      <c r="AM469" s="368"/>
      <c r="AN469" s="368"/>
    </row>
    <row r="470" spans="5:40" s="165" customFormat="1" ht="15">
      <c r="E470" s="171"/>
      <c r="F470" s="368"/>
      <c r="G470" s="368"/>
      <c r="H470" s="368"/>
      <c r="I470" s="368"/>
      <c r="J470" s="368"/>
      <c r="K470" s="368"/>
      <c r="L470" s="368"/>
      <c r="M470" s="368"/>
      <c r="N470" s="368"/>
      <c r="O470" s="368"/>
      <c r="P470" s="368"/>
      <c r="Q470" s="368"/>
      <c r="R470" s="368"/>
      <c r="S470" s="368"/>
      <c r="T470" s="368"/>
      <c r="U470" s="368"/>
      <c r="V470" s="368"/>
      <c r="W470" s="368"/>
      <c r="X470" s="368"/>
      <c r="Y470" s="368"/>
      <c r="Z470" s="368"/>
      <c r="AA470" s="368"/>
      <c r="AB470" s="368"/>
      <c r="AC470" s="368"/>
      <c r="AD470" s="368"/>
      <c r="AE470" s="368"/>
      <c r="AF470" s="368"/>
      <c r="AG470" s="368"/>
      <c r="AH470" s="368"/>
      <c r="AI470" s="368"/>
      <c r="AJ470" s="368"/>
      <c r="AK470" s="368"/>
      <c r="AL470" s="368"/>
      <c r="AM470" s="368"/>
      <c r="AN470" s="368"/>
    </row>
    <row r="471" spans="5:40" s="165" customFormat="1" ht="15">
      <c r="E471" s="171"/>
      <c r="F471" s="368"/>
      <c r="G471" s="368"/>
      <c r="H471" s="368"/>
      <c r="I471" s="368"/>
      <c r="J471" s="368"/>
      <c r="K471" s="368"/>
      <c r="L471" s="368"/>
      <c r="M471" s="368"/>
      <c r="N471" s="368"/>
      <c r="O471" s="368"/>
      <c r="P471" s="368"/>
      <c r="Q471" s="368"/>
      <c r="R471" s="368"/>
      <c r="S471" s="368"/>
      <c r="T471" s="368"/>
      <c r="U471" s="368"/>
      <c r="V471" s="368"/>
      <c r="W471" s="368"/>
      <c r="X471" s="368"/>
      <c r="Y471" s="368"/>
      <c r="Z471" s="368"/>
      <c r="AA471" s="368"/>
      <c r="AB471" s="368"/>
      <c r="AC471" s="368"/>
      <c r="AD471" s="368"/>
      <c r="AE471" s="368"/>
      <c r="AF471" s="368"/>
      <c r="AG471" s="368"/>
      <c r="AH471" s="368"/>
      <c r="AI471" s="368"/>
      <c r="AJ471" s="368"/>
      <c r="AK471" s="368"/>
      <c r="AL471" s="368"/>
      <c r="AM471" s="368"/>
      <c r="AN471" s="368"/>
    </row>
    <row r="472" spans="5:40" s="165" customFormat="1" ht="15">
      <c r="E472" s="171"/>
      <c r="F472" s="368"/>
      <c r="G472" s="368"/>
      <c r="H472" s="368"/>
      <c r="I472" s="368"/>
      <c r="J472" s="368"/>
      <c r="K472" s="368"/>
      <c r="L472" s="368"/>
      <c r="M472" s="368"/>
      <c r="N472" s="368"/>
      <c r="O472" s="368"/>
      <c r="P472" s="368"/>
      <c r="Q472" s="368"/>
      <c r="R472" s="368"/>
      <c r="S472" s="368"/>
      <c r="T472" s="368"/>
      <c r="U472" s="368"/>
      <c r="V472" s="368"/>
      <c r="W472" s="368"/>
      <c r="X472" s="368"/>
      <c r="Y472" s="368"/>
      <c r="Z472" s="368"/>
      <c r="AA472" s="368"/>
      <c r="AB472" s="368"/>
      <c r="AC472" s="368"/>
      <c r="AD472" s="368"/>
      <c r="AE472" s="368"/>
      <c r="AF472" s="368"/>
      <c r="AG472" s="368"/>
      <c r="AH472" s="368"/>
      <c r="AI472" s="368"/>
      <c r="AJ472" s="368"/>
      <c r="AK472" s="368"/>
      <c r="AL472" s="368"/>
      <c r="AM472" s="368"/>
      <c r="AN472" s="368"/>
    </row>
    <row r="473" spans="5:40" s="165" customFormat="1" ht="15">
      <c r="E473" s="171"/>
      <c r="F473" s="368"/>
      <c r="G473" s="368"/>
      <c r="H473" s="368"/>
      <c r="I473" s="368"/>
      <c r="J473" s="368"/>
      <c r="K473" s="368"/>
      <c r="L473" s="368"/>
      <c r="M473" s="368"/>
      <c r="N473" s="368"/>
      <c r="O473" s="368"/>
      <c r="P473" s="368"/>
      <c r="Q473" s="368"/>
      <c r="R473" s="368"/>
      <c r="S473" s="368"/>
      <c r="T473" s="368"/>
      <c r="U473" s="368"/>
      <c r="V473" s="368"/>
      <c r="W473" s="368"/>
      <c r="X473" s="368"/>
      <c r="Y473" s="368"/>
      <c r="Z473" s="368"/>
      <c r="AA473" s="368"/>
      <c r="AB473" s="368"/>
      <c r="AC473" s="368"/>
      <c r="AD473" s="368"/>
      <c r="AE473" s="368"/>
      <c r="AF473" s="368"/>
      <c r="AG473" s="368"/>
      <c r="AH473" s="368"/>
      <c r="AI473" s="368"/>
      <c r="AJ473" s="368"/>
      <c r="AK473" s="368"/>
      <c r="AL473" s="368"/>
      <c r="AM473" s="368"/>
      <c r="AN473" s="368"/>
    </row>
    <row r="474" spans="5:40" s="165" customFormat="1" ht="15">
      <c r="E474" s="171"/>
      <c r="F474" s="368"/>
      <c r="G474" s="368"/>
      <c r="H474" s="368"/>
      <c r="I474" s="368"/>
      <c r="J474" s="368"/>
      <c r="K474" s="368"/>
      <c r="L474" s="368"/>
      <c r="M474" s="368"/>
      <c r="N474" s="368"/>
      <c r="O474" s="368"/>
      <c r="P474" s="368"/>
      <c r="Q474" s="368"/>
      <c r="R474" s="368"/>
      <c r="S474" s="368"/>
      <c r="T474" s="368"/>
      <c r="U474" s="368"/>
      <c r="V474" s="368"/>
      <c r="W474" s="368"/>
      <c r="X474" s="368"/>
      <c r="Y474" s="368"/>
      <c r="Z474" s="368"/>
      <c r="AA474" s="368"/>
      <c r="AB474" s="368"/>
      <c r="AC474" s="368"/>
      <c r="AD474" s="368"/>
      <c r="AE474" s="368"/>
      <c r="AF474" s="368"/>
      <c r="AG474" s="368"/>
      <c r="AH474" s="368"/>
      <c r="AI474" s="368"/>
      <c r="AJ474" s="368"/>
      <c r="AK474" s="368"/>
      <c r="AL474" s="368"/>
      <c r="AM474" s="368"/>
      <c r="AN474" s="368"/>
    </row>
    <row r="475" spans="5:40" s="165" customFormat="1" ht="15">
      <c r="E475" s="171"/>
      <c r="F475" s="368"/>
      <c r="G475" s="368"/>
      <c r="H475" s="368"/>
      <c r="I475" s="368"/>
      <c r="J475" s="368"/>
      <c r="K475" s="368"/>
      <c r="L475" s="368"/>
      <c r="M475" s="368"/>
      <c r="N475" s="368"/>
      <c r="O475" s="368"/>
      <c r="P475" s="368"/>
      <c r="Q475" s="368"/>
      <c r="R475" s="368"/>
      <c r="S475" s="368"/>
      <c r="T475" s="368"/>
      <c r="U475" s="368"/>
      <c r="V475" s="368"/>
      <c r="W475" s="368"/>
      <c r="X475" s="368"/>
      <c r="Y475" s="368"/>
      <c r="Z475" s="368"/>
      <c r="AA475" s="368"/>
      <c r="AB475" s="368"/>
      <c r="AC475" s="368"/>
      <c r="AD475" s="368"/>
      <c r="AE475" s="368"/>
      <c r="AF475" s="368"/>
      <c r="AG475" s="368"/>
      <c r="AH475" s="368"/>
      <c r="AI475" s="368"/>
      <c r="AJ475" s="368"/>
      <c r="AK475" s="368"/>
      <c r="AL475" s="368"/>
      <c r="AM475" s="368"/>
      <c r="AN475" s="368"/>
    </row>
    <row r="476" spans="5:40" s="165" customFormat="1" ht="15">
      <c r="E476" s="171"/>
      <c r="F476" s="368"/>
      <c r="G476" s="368"/>
      <c r="H476" s="368"/>
      <c r="I476" s="368"/>
      <c r="J476" s="368"/>
      <c r="K476" s="368"/>
      <c r="L476" s="368"/>
      <c r="M476" s="368"/>
      <c r="N476" s="368"/>
      <c r="O476" s="368"/>
      <c r="P476" s="368"/>
      <c r="Q476" s="368"/>
      <c r="R476" s="368"/>
      <c r="S476" s="368"/>
      <c r="T476" s="368"/>
      <c r="U476" s="368"/>
      <c r="V476" s="368"/>
      <c r="W476" s="368"/>
      <c r="X476" s="368"/>
      <c r="Y476" s="368"/>
      <c r="Z476" s="368"/>
      <c r="AA476" s="368"/>
      <c r="AB476" s="368"/>
      <c r="AC476" s="368"/>
      <c r="AD476" s="368"/>
      <c r="AE476" s="368"/>
      <c r="AF476" s="368"/>
      <c r="AG476" s="368"/>
      <c r="AH476" s="368"/>
      <c r="AI476" s="368"/>
      <c r="AJ476" s="368"/>
      <c r="AK476" s="368"/>
      <c r="AL476" s="368"/>
      <c r="AM476" s="368"/>
      <c r="AN476" s="368"/>
    </row>
    <row r="477" spans="5:40" s="165" customFormat="1" ht="15">
      <c r="E477" s="171"/>
      <c r="F477" s="368"/>
      <c r="G477" s="368"/>
      <c r="H477" s="368"/>
      <c r="I477" s="368"/>
      <c r="J477" s="368"/>
      <c r="K477" s="368"/>
      <c r="L477" s="368"/>
      <c r="M477" s="368"/>
      <c r="N477" s="368"/>
      <c r="O477" s="368"/>
      <c r="P477" s="368"/>
      <c r="Q477" s="368"/>
      <c r="R477" s="368"/>
      <c r="S477" s="368"/>
      <c r="T477" s="368"/>
      <c r="U477" s="368"/>
      <c r="V477" s="368"/>
      <c r="W477" s="368"/>
      <c r="X477" s="368"/>
      <c r="Y477" s="368"/>
      <c r="Z477" s="368"/>
      <c r="AA477" s="368"/>
      <c r="AB477" s="368"/>
      <c r="AC477" s="368"/>
      <c r="AD477" s="368"/>
      <c r="AE477" s="368"/>
      <c r="AF477" s="368"/>
      <c r="AG477" s="368"/>
      <c r="AH477" s="368"/>
      <c r="AI477" s="368"/>
      <c r="AJ477" s="368"/>
      <c r="AK477" s="368"/>
      <c r="AL477" s="368"/>
      <c r="AM477" s="368"/>
      <c r="AN477" s="368"/>
    </row>
    <row r="478" spans="5:40" s="165" customFormat="1" ht="15">
      <c r="E478" s="171"/>
      <c r="F478" s="368"/>
      <c r="G478" s="368"/>
      <c r="H478" s="368"/>
      <c r="I478" s="368"/>
      <c r="J478" s="368"/>
      <c r="K478" s="368"/>
      <c r="L478" s="368"/>
      <c r="M478" s="368"/>
      <c r="N478" s="368"/>
      <c r="O478" s="368"/>
      <c r="P478" s="368"/>
      <c r="Q478" s="368"/>
      <c r="R478" s="368"/>
      <c r="S478" s="368"/>
      <c r="T478" s="368"/>
      <c r="U478" s="368"/>
      <c r="V478" s="368"/>
      <c r="W478" s="368"/>
      <c r="X478" s="368"/>
      <c r="Y478" s="368"/>
      <c r="Z478" s="368"/>
      <c r="AA478" s="368"/>
      <c r="AB478" s="368"/>
      <c r="AC478" s="368"/>
      <c r="AD478" s="368"/>
      <c r="AE478" s="368"/>
      <c r="AF478" s="368"/>
      <c r="AG478" s="368"/>
      <c r="AH478" s="368"/>
      <c r="AI478" s="368"/>
      <c r="AJ478" s="368"/>
      <c r="AK478" s="368"/>
      <c r="AL478" s="368"/>
      <c r="AM478" s="368"/>
      <c r="AN478" s="368"/>
    </row>
    <row r="479" spans="5:40" s="165" customFormat="1" ht="15">
      <c r="E479" s="171"/>
      <c r="F479" s="368"/>
      <c r="G479" s="368"/>
      <c r="H479" s="368"/>
      <c r="I479" s="368"/>
      <c r="J479" s="368"/>
      <c r="K479" s="368"/>
      <c r="L479" s="368"/>
      <c r="M479" s="368"/>
      <c r="N479" s="368"/>
      <c r="O479" s="368"/>
      <c r="P479" s="368"/>
      <c r="Q479" s="368"/>
      <c r="R479" s="368"/>
      <c r="S479" s="368"/>
      <c r="T479" s="368"/>
      <c r="U479" s="368"/>
      <c r="V479" s="368"/>
      <c r="W479" s="368"/>
      <c r="X479" s="368"/>
      <c r="Y479" s="368"/>
      <c r="Z479" s="368"/>
      <c r="AA479" s="368"/>
      <c r="AB479" s="368"/>
      <c r="AC479" s="368"/>
      <c r="AD479" s="368"/>
      <c r="AE479" s="368"/>
      <c r="AF479" s="368"/>
      <c r="AG479" s="368"/>
      <c r="AH479" s="368"/>
      <c r="AI479" s="368"/>
      <c r="AJ479" s="368"/>
      <c r="AK479" s="368"/>
      <c r="AL479" s="368"/>
      <c r="AM479" s="368"/>
      <c r="AN479" s="368"/>
    </row>
    <row r="480" spans="5:40" s="165" customFormat="1" ht="15">
      <c r="E480" s="171"/>
      <c r="F480" s="368"/>
      <c r="G480" s="368"/>
      <c r="H480" s="368"/>
      <c r="I480" s="368"/>
      <c r="J480" s="368"/>
      <c r="K480" s="368"/>
      <c r="L480" s="368"/>
      <c r="M480" s="368"/>
      <c r="N480" s="368"/>
      <c r="O480" s="368"/>
      <c r="P480" s="368"/>
      <c r="Q480" s="368"/>
      <c r="R480" s="368"/>
      <c r="S480" s="368"/>
      <c r="T480" s="368"/>
      <c r="U480" s="368"/>
      <c r="V480" s="368"/>
      <c r="W480" s="368"/>
      <c r="X480" s="368"/>
      <c r="Y480" s="368"/>
      <c r="Z480" s="368"/>
      <c r="AA480" s="368"/>
      <c r="AB480" s="368"/>
      <c r="AC480" s="368"/>
      <c r="AD480" s="368"/>
      <c r="AE480" s="368"/>
      <c r="AF480" s="368"/>
      <c r="AG480" s="368"/>
      <c r="AH480" s="368"/>
      <c r="AI480" s="368"/>
      <c r="AJ480" s="368"/>
      <c r="AK480" s="368"/>
      <c r="AL480" s="368"/>
      <c r="AM480" s="368"/>
      <c r="AN480" s="368"/>
    </row>
    <row r="481" spans="5:40" s="165" customFormat="1" ht="15">
      <c r="E481" s="171"/>
      <c r="F481" s="368"/>
      <c r="G481" s="368"/>
      <c r="H481" s="368"/>
      <c r="I481" s="368"/>
      <c r="J481" s="368"/>
      <c r="K481" s="368"/>
      <c r="L481" s="368"/>
      <c r="M481" s="368"/>
      <c r="N481" s="368"/>
      <c r="O481" s="368"/>
      <c r="P481" s="368"/>
      <c r="Q481" s="368"/>
      <c r="R481" s="368"/>
      <c r="S481" s="368"/>
      <c r="T481" s="368"/>
      <c r="U481" s="368"/>
      <c r="V481" s="368"/>
      <c r="W481" s="368"/>
      <c r="X481" s="368"/>
      <c r="Y481" s="368"/>
      <c r="Z481" s="368"/>
      <c r="AA481" s="368"/>
      <c r="AB481" s="368"/>
      <c r="AC481" s="368"/>
      <c r="AD481" s="368"/>
      <c r="AE481" s="368"/>
      <c r="AF481" s="368"/>
      <c r="AG481" s="368"/>
      <c r="AH481" s="368"/>
      <c r="AI481" s="368"/>
      <c r="AJ481" s="368"/>
      <c r="AK481" s="368"/>
      <c r="AL481" s="368"/>
      <c r="AM481" s="368"/>
      <c r="AN481" s="368"/>
    </row>
    <row r="482" spans="5:40" s="165" customFormat="1" ht="15">
      <c r="E482" s="171"/>
      <c r="F482" s="368"/>
      <c r="G482" s="368"/>
      <c r="H482" s="368"/>
      <c r="I482" s="368"/>
      <c r="J482" s="368"/>
      <c r="K482" s="368"/>
      <c r="L482" s="368"/>
      <c r="M482" s="368"/>
      <c r="N482" s="368"/>
      <c r="O482" s="368"/>
      <c r="P482" s="368"/>
      <c r="Q482" s="368"/>
      <c r="R482" s="368"/>
      <c r="S482" s="368"/>
      <c r="T482" s="368"/>
      <c r="U482" s="368"/>
      <c r="V482" s="368"/>
      <c r="W482" s="368"/>
      <c r="X482" s="368"/>
      <c r="Y482" s="368"/>
      <c r="Z482" s="368"/>
      <c r="AA482" s="368"/>
      <c r="AB482" s="368"/>
      <c r="AC482" s="368"/>
      <c r="AD482" s="368"/>
      <c r="AE482" s="368"/>
      <c r="AF482" s="368"/>
      <c r="AG482" s="368"/>
      <c r="AH482" s="368"/>
      <c r="AI482" s="368"/>
      <c r="AJ482" s="368"/>
      <c r="AK482" s="368"/>
      <c r="AL482" s="368"/>
      <c r="AM482" s="368"/>
      <c r="AN482" s="368"/>
    </row>
    <row r="483" spans="5:40" s="165" customFormat="1" ht="15">
      <c r="E483" s="171"/>
      <c r="F483" s="368"/>
      <c r="G483" s="368"/>
      <c r="H483" s="368"/>
      <c r="I483" s="368"/>
      <c r="J483" s="368"/>
      <c r="K483" s="368"/>
      <c r="L483" s="368"/>
      <c r="M483" s="368"/>
      <c r="N483" s="368"/>
      <c r="O483" s="368"/>
      <c r="P483" s="368"/>
      <c r="Q483" s="368"/>
      <c r="R483" s="368"/>
      <c r="S483" s="368"/>
      <c r="T483" s="368"/>
      <c r="U483" s="368"/>
      <c r="V483" s="368"/>
      <c r="W483" s="368"/>
      <c r="X483" s="368"/>
      <c r="Y483" s="368"/>
      <c r="Z483" s="368"/>
      <c r="AA483" s="368"/>
      <c r="AB483" s="368"/>
      <c r="AC483" s="368"/>
      <c r="AD483" s="368"/>
      <c r="AE483" s="368"/>
      <c r="AF483" s="368"/>
      <c r="AG483" s="368"/>
      <c r="AH483" s="368"/>
      <c r="AI483" s="368"/>
      <c r="AJ483" s="368"/>
      <c r="AK483" s="368"/>
      <c r="AL483" s="368"/>
      <c r="AM483" s="368"/>
      <c r="AN483" s="368"/>
    </row>
    <row r="484" spans="5:40" s="165" customFormat="1" ht="15">
      <c r="E484" s="171"/>
      <c r="F484" s="368"/>
      <c r="G484" s="368"/>
      <c r="H484" s="368"/>
      <c r="I484" s="368"/>
      <c r="J484" s="368"/>
      <c r="K484" s="368"/>
      <c r="L484" s="368"/>
      <c r="M484" s="368"/>
      <c r="N484" s="368"/>
      <c r="O484" s="368"/>
      <c r="P484" s="368"/>
      <c r="Q484" s="368"/>
      <c r="R484" s="368"/>
      <c r="S484" s="368"/>
      <c r="T484" s="368"/>
      <c r="U484" s="368"/>
      <c r="V484" s="368"/>
      <c r="W484" s="368"/>
      <c r="X484" s="368"/>
      <c r="Y484" s="368"/>
      <c r="Z484" s="368"/>
      <c r="AA484" s="368"/>
      <c r="AB484" s="368"/>
      <c r="AC484" s="368"/>
      <c r="AD484" s="368"/>
      <c r="AE484" s="368"/>
      <c r="AF484" s="368"/>
      <c r="AG484" s="368"/>
      <c r="AH484" s="368"/>
      <c r="AI484" s="368"/>
      <c r="AJ484" s="368"/>
      <c r="AK484" s="368"/>
      <c r="AL484" s="368"/>
      <c r="AM484" s="368"/>
      <c r="AN484" s="368"/>
    </row>
    <row r="485" spans="5:40" s="165" customFormat="1" ht="15">
      <c r="E485" s="171"/>
      <c r="F485" s="368"/>
      <c r="G485" s="368"/>
      <c r="H485" s="368"/>
      <c r="I485" s="368"/>
      <c r="J485" s="368"/>
      <c r="K485" s="368"/>
      <c r="L485" s="368"/>
      <c r="M485" s="368"/>
      <c r="N485" s="368"/>
      <c r="O485" s="368"/>
      <c r="P485" s="368"/>
      <c r="Q485" s="368"/>
      <c r="R485" s="368"/>
      <c r="S485" s="368"/>
      <c r="T485" s="368"/>
      <c r="U485" s="368"/>
      <c r="V485" s="368"/>
      <c r="W485" s="368"/>
      <c r="X485" s="368"/>
      <c r="Y485" s="368"/>
      <c r="Z485" s="368"/>
      <c r="AA485" s="368"/>
      <c r="AB485" s="368"/>
      <c r="AC485" s="368"/>
      <c r="AD485" s="368"/>
      <c r="AE485" s="368"/>
      <c r="AF485" s="368"/>
      <c r="AG485" s="368"/>
      <c r="AH485" s="368"/>
      <c r="AI485" s="368"/>
      <c r="AJ485" s="368"/>
      <c r="AK485" s="368"/>
      <c r="AL485" s="368"/>
      <c r="AM485" s="368"/>
      <c r="AN485" s="368"/>
    </row>
    <row r="486" spans="5:40" s="165" customFormat="1" ht="15">
      <c r="E486" s="171"/>
      <c r="F486" s="368"/>
      <c r="G486" s="368"/>
      <c r="H486" s="368"/>
      <c r="I486" s="368"/>
      <c r="J486" s="368"/>
      <c r="K486" s="368"/>
      <c r="L486" s="368"/>
      <c r="M486" s="368"/>
      <c r="N486" s="368"/>
      <c r="O486" s="368"/>
      <c r="P486" s="368"/>
      <c r="Q486" s="368"/>
      <c r="R486" s="368"/>
      <c r="S486" s="368"/>
      <c r="T486" s="368"/>
      <c r="U486" s="368"/>
      <c r="V486" s="368"/>
      <c r="W486" s="368"/>
      <c r="X486" s="368"/>
      <c r="Y486" s="368"/>
      <c r="Z486" s="368"/>
      <c r="AA486" s="368"/>
      <c r="AB486" s="368"/>
      <c r="AC486" s="368"/>
      <c r="AD486" s="368"/>
      <c r="AE486" s="368"/>
      <c r="AF486" s="368"/>
      <c r="AG486" s="368"/>
      <c r="AH486" s="368"/>
      <c r="AI486" s="368"/>
      <c r="AJ486" s="368"/>
      <c r="AK486" s="368"/>
      <c r="AL486" s="368"/>
      <c r="AM486" s="368"/>
      <c r="AN486" s="368"/>
    </row>
    <row r="487" spans="5:40" s="165" customFormat="1" ht="15">
      <c r="E487" s="171"/>
      <c r="F487" s="368"/>
      <c r="G487" s="368"/>
      <c r="H487" s="368"/>
      <c r="I487" s="368"/>
      <c r="J487" s="368"/>
      <c r="K487" s="368"/>
      <c r="L487" s="368"/>
      <c r="M487" s="368"/>
      <c r="N487" s="368"/>
      <c r="O487" s="368"/>
      <c r="P487" s="368"/>
      <c r="Q487" s="368"/>
      <c r="R487" s="368"/>
      <c r="S487" s="368"/>
      <c r="T487" s="368"/>
      <c r="U487" s="368"/>
      <c r="V487" s="368"/>
      <c r="W487" s="368"/>
      <c r="X487" s="368"/>
      <c r="Y487" s="368"/>
      <c r="Z487" s="368"/>
      <c r="AA487" s="368"/>
      <c r="AB487" s="368"/>
      <c r="AC487" s="368"/>
      <c r="AD487" s="368"/>
      <c r="AE487" s="368"/>
      <c r="AF487" s="368"/>
      <c r="AG487" s="368"/>
      <c r="AH487" s="368"/>
      <c r="AI487" s="368"/>
      <c r="AJ487" s="368"/>
      <c r="AK487" s="368"/>
      <c r="AL487" s="368"/>
      <c r="AM487" s="368"/>
      <c r="AN487" s="368"/>
    </row>
    <row r="488" spans="5:40" s="165" customFormat="1" ht="15">
      <c r="E488" s="171"/>
      <c r="F488" s="368"/>
      <c r="G488" s="368"/>
      <c r="H488" s="368"/>
      <c r="I488" s="368"/>
      <c r="J488" s="368"/>
      <c r="K488" s="368"/>
      <c r="L488" s="368"/>
      <c r="M488" s="368"/>
      <c r="N488" s="368"/>
      <c r="O488" s="368"/>
      <c r="P488" s="368"/>
      <c r="Q488" s="368"/>
      <c r="R488" s="368"/>
      <c r="S488" s="368"/>
      <c r="T488" s="368"/>
      <c r="U488" s="368"/>
      <c r="V488" s="368"/>
      <c r="W488" s="368"/>
      <c r="X488" s="368"/>
      <c r="Y488" s="368"/>
      <c r="Z488" s="368"/>
      <c r="AA488" s="368"/>
      <c r="AB488" s="368"/>
      <c r="AC488" s="368"/>
      <c r="AD488" s="368"/>
      <c r="AE488" s="368"/>
      <c r="AF488" s="368"/>
      <c r="AG488" s="368"/>
      <c r="AH488" s="368"/>
      <c r="AI488" s="368"/>
      <c r="AJ488" s="368"/>
      <c r="AK488" s="368"/>
      <c r="AL488" s="368"/>
      <c r="AM488" s="368"/>
      <c r="AN488" s="368"/>
    </row>
    <row r="489" spans="5:40" s="165" customFormat="1" ht="15">
      <c r="E489" s="171"/>
      <c r="F489" s="368"/>
      <c r="G489" s="368"/>
      <c r="H489" s="368"/>
      <c r="I489" s="368"/>
      <c r="J489" s="368"/>
      <c r="K489" s="368"/>
      <c r="L489" s="368"/>
      <c r="M489" s="368"/>
      <c r="N489" s="368"/>
      <c r="O489" s="368"/>
      <c r="P489" s="368"/>
      <c r="Q489" s="368"/>
      <c r="R489" s="368"/>
      <c r="S489" s="368"/>
      <c r="T489" s="368"/>
      <c r="U489" s="368"/>
      <c r="V489" s="368"/>
      <c r="W489" s="368"/>
      <c r="X489" s="368"/>
      <c r="Y489" s="368"/>
      <c r="Z489" s="368"/>
      <c r="AA489" s="368"/>
      <c r="AB489" s="368"/>
      <c r="AC489" s="368"/>
      <c r="AD489" s="368"/>
      <c r="AE489" s="368"/>
      <c r="AF489" s="368"/>
      <c r="AG489" s="368"/>
      <c r="AH489" s="368"/>
      <c r="AI489" s="368"/>
      <c r="AJ489" s="368"/>
      <c r="AK489" s="368"/>
      <c r="AL489" s="368"/>
      <c r="AM489" s="368"/>
      <c r="AN489" s="368"/>
    </row>
    <row r="490" spans="5:40" s="165" customFormat="1" ht="15">
      <c r="E490" s="171"/>
      <c r="F490" s="368"/>
      <c r="G490" s="368"/>
      <c r="H490" s="368"/>
      <c r="I490" s="368"/>
      <c r="J490" s="368"/>
      <c r="K490" s="368"/>
      <c r="L490" s="368"/>
      <c r="M490" s="368"/>
      <c r="N490" s="368"/>
      <c r="O490" s="368"/>
      <c r="P490" s="368"/>
      <c r="Q490" s="368"/>
      <c r="R490" s="368"/>
      <c r="S490" s="368"/>
      <c r="T490" s="368"/>
      <c r="U490" s="368"/>
      <c r="V490" s="368"/>
      <c r="W490" s="368"/>
      <c r="X490" s="368"/>
      <c r="Y490" s="368"/>
      <c r="Z490" s="368"/>
      <c r="AA490" s="368"/>
      <c r="AB490" s="368"/>
      <c r="AC490" s="368"/>
      <c r="AD490" s="368"/>
      <c r="AE490" s="368"/>
      <c r="AF490" s="368"/>
      <c r="AG490" s="368"/>
      <c r="AH490" s="368"/>
      <c r="AI490" s="368"/>
      <c r="AJ490" s="368"/>
      <c r="AK490" s="368"/>
      <c r="AL490" s="368"/>
      <c r="AM490" s="368"/>
      <c r="AN490" s="368"/>
    </row>
    <row r="491" spans="5:40" s="165" customFormat="1" ht="15">
      <c r="E491" s="171"/>
      <c r="F491" s="368"/>
      <c r="G491" s="368"/>
      <c r="H491" s="368"/>
      <c r="I491" s="368"/>
      <c r="J491" s="368"/>
      <c r="K491" s="368"/>
      <c r="L491" s="368"/>
      <c r="M491" s="368"/>
      <c r="N491" s="368"/>
      <c r="O491" s="368"/>
      <c r="P491" s="368"/>
      <c r="Q491" s="368"/>
      <c r="R491" s="368"/>
      <c r="S491" s="368"/>
      <c r="T491" s="368"/>
      <c r="U491" s="368"/>
      <c r="V491" s="368"/>
      <c r="W491" s="368"/>
      <c r="X491" s="368"/>
      <c r="Y491" s="368"/>
      <c r="Z491" s="368"/>
      <c r="AA491" s="368"/>
      <c r="AB491" s="368"/>
      <c r="AC491" s="368"/>
      <c r="AD491" s="368"/>
      <c r="AE491" s="368"/>
      <c r="AF491" s="368"/>
      <c r="AG491" s="368"/>
      <c r="AH491" s="368"/>
      <c r="AI491" s="368"/>
      <c r="AJ491" s="368"/>
      <c r="AK491" s="368"/>
      <c r="AL491" s="368"/>
      <c r="AM491" s="368"/>
      <c r="AN491" s="368"/>
    </row>
    <row r="492" spans="5:40" s="165" customFormat="1" ht="15">
      <c r="E492" s="171"/>
      <c r="F492" s="368"/>
      <c r="G492" s="368"/>
      <c r="H492" s="368"/>
      <c r="I492" s="368"/>
      <c r="J492" s="368"/>
      <c r="K492" s="368"/>
      <c r="L492" s="368"/>
      <c r="M492" s="368"/>
      <c r="N492" s="368"/>
      <c r="O492" s="368"/>
      <c r="P492" s="368"/>
      <c r="Q492" s="368"/>
      <c r="R492" s="368"/>
      <c r="S492" s="368"/>
      <c r="T492" s="368"/>
      <c r="U492" s="368"/>
      <c r="V492" s="368"/>
      <c r="W492" s="368"/>
      <c r="X492" s="368"/>
      <c r="Y492" s="368"/>
      <c r="Z492" s="368"/>
      <c r="AA492" s="368"/>
      <c r="AB492" s="368"/>
      <c r="AC492" s="368"/>
      <c r="AD492" s="368"/>
      <c r="AE492" s="368"/>
      <c r="AF492" s="368"/>
      <c r="AG492" s="368"/>
      <c r="AH492" s="368"/>
      <c r="AI492" s="368"/>
      <c r="AJ492" s="368"/>
      <c r="AK492" s="368"/>
      <c r="AL492" s="368"/>
      <c r="AM492" s="368"/>
      <c r="AN492" s="368"/>
    </row>
    <row r="493" spans="5:40" s="165" customFormat="1" ht="15">
      <c r="E493" s="171"/>
      <c r="F493" s="368"/>
      <c r="G493" s="368"/>
      <c r="H493" s="368"/>
      <c r="I493" s="368"/>
      <c r="J493" s="368"/>
      <c r="K493" s="368"/>
      <c r="L493" s="368"/>
      <c r="M493" s="368"/>
      <c r="N493" s="368"/>
      <c r="O493" s="368"/>
      <c r="P493" s="368"/>
      <c r="Q493" s="368"/>
      <c r="R493" s="368"/>
      <c r="S493" s="368"/>
      <c r="T493" s="368"/>
      <c r="U493" s="368"/>
      <c r="V493" s="368"/>
      <c r="W493" s="368"/>
      <c r="X493" s="368"/>
      <c r="Y493" s="368"/>
      <c r="Z493" s="368"/>
      <c r="AA493" s="368"/>
      <c r="AB493" s="368"/>
      <c r="AC493" s="368"/>
      <c r="AD493" s="368"/>
      <c r="AE493" s="368"/>
      <c r="AF493" s="368"/>
      <c r="AG493" s="368"/>
      <c r="AH493" s="368"/>
      <c r="AI493" s="368"/>
      <c r="AJ493" s="368"/>
      <c r="AK493" s="368"/>
      <c r="AL493" s="368"/>
      <c r="AM493" s="368"/>
      <c r="AN493" s="368"/>
    </row>
    <row r="494" spans="5:40" s="165" customFormat="1" ht="15">
      <c r="E494" s="171"/>
      <c r="F494" s="368"/>
      <c r="G494" s="368"/>
      <c r="H494" s="368"/>
      <c r="I494" s="368"/>
      <c r="J494" s="368"/>
      <c r="K494" s="368"/>
      <c r="L494" s="368"/>
      <c r="M494" s="368"/>
      <c r="N494" s="368"/>
      <c r="O494" s="368"/>
      <c r="P494" s="368"/>
      <c r="Q494" s="368"/>
      <c r="R494" s="368"/>
      <c r="S494" s="368"/>
      <c r="T494" s="368"/>
      <c r="U494" s="368"/>
      <c r="V494" s="368"/>
      <c r="W494" s="368"/>
      <c r="X494" s="368"/>
      <c r="Y494" s="368"/>
      <c r="Z494" s="368"/>
      <c r="AA494" s="368"/>
      <c r="AB494" s="368"/>
      <c r="AC494" s="368"/>
      <c r="AD494" s="368"/>
      <c r="AE494" s="368"/>
      <c r="AF494" s="368"/>
      <c r="AG494" s="368"/>
      <c r="AH494" s="368"/>
      <c r="AI494" s="368"/>
      <c r="AJ494" s="368"/>
      <c r="AK494" s="368"/>
      <c r="AL494" s="368"/>
      <c r="AM494" s="368"/>
      <c r="AN494" s="368"/>
    </row>
    <row r="495" spans="5:40" s="165" customFormat="1" ht="15">
      <c r="E495" s="171"/>
      <c r="F495" s="368"/>
      <c r="G495" s="368"/>
      <c r="H495" s="368"/>
      <c r="I495" s="368"/>
      <c r="J495" s="368"/>
      <c r="K495" s="368"/>
      <c r="L495" s="368"/>
      <c r="M495" s="368"/>
      <c r="N495" s="368"/>
      <c r="O495" s="368"/>
      <c r="P495" s="368"/>
      <c r="Q495" s="368"/>
      <c r="R495" s="368"/>
      <c r="S495" s="368"/>
      <c r="T495" s="368"/>
      <c r="U495" s="368"/>
      <c r="V495" s="368"/>
      <c r="W495" s="368"/>
      <c r="X495" s="368"/>
      <c r="Y495" s="368"/>
      <c r="Z495" s="368"/>
      <c r="AA495" s="368"/>
      <c r="AB495" s="368"/>
      <c r="AC495" s="368"/>
      <c r="AD495" s="368"/>
      <c r="AE495" s="368"/>
      <c r="AF495" s="368"/>
      <c r="AG495" s="368"/>
      <c r="AH495" s="368"/>
      <c r="AI495" s="368"/>
      <c r="AJ495" s="368"/>
      <c r="AK495" s="368"/>
      <c r="AL495" s="368"/>
      <c r="AM495" s="368"/>
      <c r="AN495" s="368"/>
    </row>
    <row r="496" spans="5:40" s="165" customFormat="1" ht="15">
      <c r="E496" s="171"/>
      <c r="F496" s="368"/>
      <c r="G496" s="368"/>
      <c r="H496" s="368"/>
      <c r="I496" s="368"/>
      <c r="J496" s="368"/>
      <c r="K496" s="368"/>
      <c r="L496" s="368"/>
      <c r="M496" s="368"/>
      <c r="N496" s="368"/>
      <c r="O496" s="368"/>
      <c r="P496" s="368"/>
      <c r="Q496" s="368"/>
      <c r="R496" s="368"/>
      <c r="S496" s="368"/>
      <c r="T496" s="368"/>
      <c r="U496" s="368"/>
      <c r="V496" s="368"/>
      <c r="W496" s="368"/>
      <c r="X496" s="368"/>
      <c r="Y496" s="368"/>
      <c r="Z496" s="368"/>
      <c r="AA496" s="368"/>
      <c r="AB496" s="368"/>
      <c r="AC496" s="368"/>
      <c r="AD496" s="368"/>
      <c r="AE496" s="368"/>
      <c r="AF496" s="368"/>
      <c r="AG496" s="368"/>
      <c r="AH496" s="368"/>
      <c r="AI496" s="368"/>
      <c r="AJ496" s="368"/>
      <c r="AK496" s="368"/>
      <c r="AL496" s="368"/>
      <c r="AM496" s="368"/>
      <c r="AN496" s="368"/>
    </row>
    <row r="497" spans="5:40" s="165" customFormat="1" ht="15">
      <c r="E497" s="171"/>
      <c r="F497" s="368"/>
      <c r="G497" s="368"/>
      <c r="H497" s="368"/>
      <c r="I497" s="368"/>
      <c r="J497" s="368"/>
      <c r="K497" s="368"/>
      <c r="L497" s="368"/>
      <c r="M497" s="368"/>
      <c r="N497" s="368"/>
      <c r="O497" s="368"/>
      <c r="P497" s="368"/>
      <c r="Q497" s="368"/>
      <c r="R497" s="368"/>
      <c r="S497" s="368"/>
      <c r="T497" s="368"/>
      <c r="U497" s="368"/>
      <c r="V497" s="368"/>
      <c r="W497" s="368"/>
      <c r="X497" s="368"/>
      <c r="Y497" s="368"/>
      <c r="Z497" s="368"/>
      <c r="AA497" s="368"/>
      <c r="AB497" s="368"/>
      <c r="AC497" s="368"/>
      <c r="AD497" s="368"/>
      <c r="AE497" s="368"/>
      <c r="AF497" s="368"/>
      <c r="AG497" s="368"/>
      <c r="AH497" s="368"/>
      <c r="AI497" s="368"/>
      <c r="AJ497" s="368"/>
      <c r="AK497" s="368"/>
      <c r="AL497" s="368"/>
      <c r="AM497" s="368"/>
      <c r="AN497" s="368"/>
    </row>
    <row r="498" spans="5:40" s="165" customFormat="1" ht="15">
      <c r="E498" s="171"/>
      <c r="F498" s="368"/>
      <c r="G498" s="368"/>
      <c r="H498" s="368"/>
      <c r="I498" s="368"/>
      <c r="J498" s="368"/>
      <c r="K498" s="368"/>
      <c r="L498" s="368"/>
      <c r="M498" s="368"/>
      <c r="N498" s="368"/>
      <c r="O498" s="368"/>
      <c r="P498" s="368"/>
      <c r="Q498" s="368"/>
      <c r="R498" s="368"/>
      <c r="S498" s="368"/>
      <c r="T498" s="368"/>
      <c r="U498" s="368"/>
      <c r="V498" s="368"/>
      <c r="W498" s="368"/>
      <c r="X498" s="368"/>
      <c r="Y498" s="368"/>
      <c r="Z498" s="368"/>
      <c r="AA498" s="368"/>
      <c r="AB498" s="368"/>
      <c r="AC498" s="368"/>
      <c r="AD498" s="368"/>
      <c r="AE498" s="368"/>
      <c r="AF498" s="368"/>
      <c r="AG498" s="368"/>
      <c r="AH498" s="368"/>
      <c r="AI498" s="368"/>
      <c r="AJ498" s="368"/>
      <c r="AK498" s="368"/>
      <c r="AL498" s="368"/>
      <c r="AM498" s="368"/>
      <c r="AN498" s="368"/>
    </row>
    <row r="499" spans="5:40" s="165" customFormat="1" ht="15">
      <c r="E499" s="171"/>
      <c r="F499" s="368"/>
      <c r="G499" s="368"/>
      <c r="H499" s="368"/>
      <c r="I499" s="368"/>
      <c r="J499" s="368"/>
      <c r="K499" s="368"/>
      <c r="L499" s="368"/>
      <c r="M499" s="368"/>
      <c r="N499" s="368"/>
      <c r="O499" s="368"/>
      <c r="P499" s="368"/>
      <c r="Q499" s="368"/>
      <c r="R499" s="368"/>
      <c r="S499" s="368"/>
      <c r="T499" s="368"/>
      <c r="U499" s="368"/>
      <c r="V499" s="368"/>
      <c r="W499" s="368"/>
      <c r="X499" s="368"/>
      <c r="Y499" s="368"/>
      <c r="Z499" s="368"/>
      <c r="AA499" s="368"/>
      <c r="AB499" s="368"/>
      <c r="AC499" s="368"/>
      <c r="AD499" s="368"/>
      <c r="AE499" s="368"/>
      <c r="AF499" s="368"/>
      <c r="AG499" s="368"/>
      <c r="AH499" s="368"/>
      <c r="AI499" s="368"/>
      <c r="AJ499" s="368"/>
      <c r="AK499" s="368"/>
      <c r="AL499" s="368"/>
      <c r="AM499" s="368"/>
      <c r="AN499" s="368"/>
    </row>
    <row r="500" spans="5:40" s="165" customFormat="1" ht="15">
      <c r="E500" s="171"/>
      <c r="F500" s="368"/>
      <c r="G500" s="368"/>
      <c r="H500" s="368"/>
      <c r="I500" s="368"/>
      <c r="J500" s="368"/>
      <c r="K500" s="368"/>
      <c r="L500" s="368"/>
      <c r="M500" s="368"/>
      <c r="N500" s="368"/>
      <c r="O500" s="368"/>
      <c r="P500" s="368"/>
      <c r="Q500" s="368"/>
      <c r="R500" s="368"/>
      <c r="S500" s="368"/>
      <c r="T500" s="368"/>
      <c r="U500" s="368"/>
      <c r="V500" s="368"/>
      <c r="W500" s="368"/>
      <c r="X500" s="368"/>
      <c r="Y500" s="368"/>
      <c r="Z500" s="368"/>
      <c r="AA500" s="368"/>
      <c r="AB500" s="368"/>
      <c r="AC500" s="368"/>
      <c r="AD500" s="368"/>
      <c r="AE500" s="368"/>
      <c r="AF500" s="368"/>
      <c r="AG500" s="368"/>
      <c r="AH500" s="368"/>
      <c r="AI500" s="368"/>
      <c r="AJ500" s="368"/>
      <c r="AK500" s="368"/>
      <c r="AL500" s="368"/>
      <c r="AM500" s="368"/>
      <c r="AN500" s="368"/>
    </row>
    <row r="501" spans="5:40" s="165" customFormat="1" ht="15">
      <c r="E501" s="171"/>
      <c r="F501" s="368"/>
      <c r="G501" s="368"/>
      <c r="H501" s="368"/>
      <c r="I501" s="368"/>
      <c r="J501" s="368"/>
      <c r="K501" s="368"/>
      <c r="L501" s="368"/>
      <c r="M501" s="368"/>
      <c r="N501" s="368"/>
      <c r="O501" s="368"/>
      <c r="P501" s="368"/>
      <c r="Q501" s="368"/>
      <c r="R501" s="368"/>
      <c r="S501" s="368"/>
      <c r="T501" s="368"/>
      <c r="U501" s="368"/>
      <c r="V501" s="368"/>
      <c r="W501" s="368"/>
      <c r="X501" s="368"/>
      <c r="Y501" s="368"/>
      <c r="Z501" s="368"/>
      <c r="AA501" s="368"/>
      <c r="AB501" s="368"/>
      <c r="AC501" s="368"/>
      <c r="AD501" s="368"/>
      <c r="AE501" s="368"/>
      <c r="AF501" s="368"/>
      <c r="AG501" s="368"/>
      <c r="AH501" s="368"/>
      <c r="AI501" s="368"/>
      <c r="AJ501" s="368"/>
      <c r="AK501" s="368"/>
      <c r="AL501" s="368"/>
      <c r="AM501" s="368"/>
      <c r="AN501" s="368"/>
    </row>
    <row r="502" spans="5:40" s="165" customFormat="1" ht="15">
      <c r="E502" s="171"/>
      <c r="F502" s="368"/>
      <c r="G502" s="368"/>
      <c r="H502" s="368"/>
      <c r="I502" s="368"/>
      <c r="J502" s="368"/>
      <c r="K502" s="368"/>
      <c r="L502" s="368"/>
      <c r="M502" s="368"/>
      <c r="N502" s="368"/>
      <c r="O502" s="368"/>
      <c r="P502" s="368"/>
      <c r="Q502" s="368"/>
      <c r="R502" s="368"/>
      <c r="S502" s="368"/>
      <c r="T502" s="368"/>
      <c r="U502" s="368"/>
      <c r="V502" s="368"/>
      <c r="W502" s="368"/>
      <c r="X502" s="368"/>
      <c r="Y502" s="368"/>
      <c r="Z502" s="368"/>
      <c r="AA502" s="368"/>
      <c r="AB502" s="368"/>
      <c r="AC502" s="368"/>
      <c r="AD502" s="368"/>
      <c r="AE502" s="368"/>
      <c r="AF502" s="368"/>
      <c r="AG502" s="368"/>
      <c r="AH502" s="368"/>
      <c r="AI502" s="368"/>
      <c r="AJ502" s="368"/>
      <c r="AK502" s="368"/>
      <c r="AL502" s="368"/>
      <c r="AM502" s="368"/>
      <c r="AN502" s="368"/>
    </row>
    <row r="503" spans="5:40" s="165" customFormat="1" ht="15">
      <c r="E503" s="171"/>
      <c r="F503" s="368"/>
      <c r="G503" s="368"/>
      <c r="H503" s="368"/>
      <c r="I503" s="368"/>
      <c r="J503" s="368"/>
      <c r="K503" s="368"/>
      <c r="L503" s="368"/>
      <c r="M503" s="368"/>
      <c r="N503" s="368"/>
      <c r="O503" s="368"/>
      <c r="P503" s="368"/>
      <c r="Q503" s="368"/>
      <c r="R503" s="368"/>
      <c r="S503" s="368"/>
      <c r="T503" s="368"/>
      <c r="U503" s="368"/>
      <c r="V503" s="368"/>
      <c r="W503" s="368"/>
      <c r="X503" s="368"/>
      <c r="Y503" s="368"/>
      <c r="Z503" s="368"/>
      <c r="AA503" s="368"/>
      <c r="AB503" s="368"/>
      <c r="AC503" s="368"/>
      <c r="AD503" s="368"/>
      <c r="AE503" s="368"/>
      <c r="AF503" s="368"/>
      <c r="AG503" s="368"/>
      <c r="AH503" s="368"/>
      <c r="AI503" s="368"/>
      <c r="AJ503" s="368"/>
      <c r="AK503" s="368"/>
      <c r="AL503" s="368"/>
      <c r="AM503" s="368"/>
      <c r="AN503" s="368"/>
    </row>
    <row r="504" spans="5:40" s="165" customFormat="1" ht="15">
      <c r="E504" s="171"/>
      <c r="F504" s="368"/>
      <c r="G504" s="368"/>
      <c r="H504" s="368"/>
      <c r="I504" s="368"/>
      <c r="J504" s="368"/>
      <c r="K504" s="368"/>
      <c r="L504" s="368"/>
      <c r="M504" s="368"/>
      <c r="N504" s="368"/>
      <c r="O504" s="368"/>
      <c r="P504" s="368"/>
      <c r="Q504" s="368"/>
      <c r="R504" s="368"/>
      <c r="S504" s="368"/>
      <c r="T504" s="368"/>
      <c r="U504" s="368"/>
      <c r="V504" s="368"/>
      <c r="W504" s="368"/>
      <c r="X504" s="368"/>
      <c r="Y504" s="368"/>
      <c r="Z504" s="368"/>
      <c r="AA504" s="368"/>
      <c r="AB504" s="368"/>
      <c r="AC504" s="368"/>
      <c r="AD504" s="368"/>
      <c r="AE504" s="368"/>
      <c r="AF504" s="368"/>
      <c r="AG504" s="368"/>
      <c r="AH504" s="368"/>
      <c r="AI504" s="368"/>
      <c r="AJ504" s="368"/>
      <c r="AK504" s="368"/>
      <c r="AL504" s="368"/>
      <c r="AM504" s="368"/>
      <c r="AN504" s="368"/>
    </row>
    <row r="505" spans="5:40" s="165" customFormat="1" ht="15">
      <c r="E505" s="171"/>
      <c r="F505" s="368"/>
      <c r="G505" s="368"/>
      <c r="H505" s="368"/>
      <c r="I505" s="368"/>
      <c r="J505" s="368"/>
      <c r="K505" s="368"/>
      <c r="L505" s="368"/>
      <c r="M505" s="368"/>
      <c r="N505" s="368"/>
      <c r="O505" s="368"/>
      <c r="P505" s="368"/>
      <c r="Q505" s="368"/>
      <c r="R505" s="368"/>
      <c r="S505" s="368"/>
      <c r="T505" s="368"/>
      <c r="U505" s="368"/>
      <c r="V505" s="368"/>
      <c r="W505" s="368"/>
      <c r="X505" s="368"/>
      <c r="Y505" s="368"/>
      <c r="Z505" s="368"/>
      <c r="AA505" s="368"/>
      <c r="AB505" s="368"/>
      <c r="AC505" s="368"/>
      <c r="AD505" s="368"/>
      <c r="AE505" s="368"/>
      <c r="AF505" s="368"/>
      <c r="AG505" s="368"/>
      <c r="AH505" s="368"/>
      <c r="AI505" s="368"/>
      <c r="AJ505" s="368"/>
      <c r="AK505" s="368"/>
      <c r="AL505" s="368"/>
      <c r="AM505" s="368"/>
      <c r="AN505" s="368"/>
    </row>
    <row r="506" spans="5:40" s="165" customFormat="1" ht="15">
      <c r="E506" s="171"/>
      <c r="F506" s="368"/>
      <c r="G506" s="368"/>
      <c r="H506" s="368"/>
      <c r="I506" s="368"/>
      <c r="J506" s="368"/>
      <c r="K506" s="368"/>
      <c r="L506" s="368"/>
      <c r="M506" s="368"/>
      <c r="N506" s="368"/>
      <c r="O506" s="368"/>
      <c r="P506" s="368"/>
      <c r="Q506" s="368"/>
      <c r="R506" s="368"/>
      <c r="S506" s="368"/>
      <c r="T506" s="368"/>
      <c r="U506" s="368"/>
      <c r="V506" s="368"/>
      <c r="W506" s="368"/>
      <c r="X506" s="368"/>
      <c r="Y506" s="368"/>
      <c r="Z506" s="368"/>
      <c r="AA506" s="368"/>
      <c r="AB506" s="368"/>
      <c r="AC506" s="368"/>
      <c r="AD506" s="368"/>
      <c r="AE506" s="368"/>
      <c r="AF506" s="368"/>
      <c r="AG506" s="368"/>
      <c r="AH506" s="368"/>
      <c r="AI506" s="368"/>
      <c r="AJ506" s="368"/>
      <c r="AK506" s="368"/>
      <c r="AL506" s="368"/>
      <c r="AM506" s="368"/>
      <c r="AN506" s="368"/>
    </row>
    <row r="507" spans="5:40" s="165" customFormat="1" ht="15">
      <c r="E507" s="171"/>
      <c r="F507" s="368"/>
      <c r="G507" s="368"/>
      <c r="H507" s="368"/>
      <c r="I507" s="368"/>
      <c r="J507" s="368"/>
      <c r="K507" s="368"/>
      <c r="L507" s="368"/>
      <c r="M507" s="368"/>
      <c r="N507" s="368"/>
      <c r="O507" s="368"/>
      <c r="P507" s="368"/>
      <c r="Q507" s="368"/>
      <c r="R507" s="368"/>
      <c r="S507" s="368"/>
      <c r="T507" s="368"/>
      <c r="U507" s="368"/>
      <c r="V507" s="368"/>
      <c r="W507" s="368"/>
      <c r="X507" s="368"/>
      <c r="Y507" s="368"/>
      <c r="Z507" s="368"/>
      <c r="AA507" s="368"/>
      <c r="AB507" s="368"/>
      <c r="AC507" s="368"/>
      <c r="AD507" s="368"/>
      <c r="AE507" s="368"/>
      <c r="AF507" s="368"/>
      <c r="AG507" s="368"/>
      <c r="AH507" s="368"/>
      <c r="AI507" s="368"/>
      <c r="AJ507" s="368"/>
      <c r="AK507" s="368"/>
      <c r="AL507" s="368"/>
      <c r="AM507" s="368"/>
      <c r="AN507" s="368"/>
    </row>
    <row r="508" spans="5:40" s="165" customFormat="1" ht="15">
      <c r="E508" s="171"/>
      <c r="F508" s="368"/>
      <c r="G508" s="368"/>
      <c r="H508" s="368"/>
      <c r="I508" s="368"/>
      <c r="J508" s="368"/>
      <c r="K508" s="368"/>
      <c r="L508" s="368"/>
      <c r="M508" s="368"/>
      <c r="N508" s="368"/>
      <c r="O508" s="368"/>
      <c r="P508" s="368"/>
      <c r="Q508" s="368"/>
      <c r="R508" s="368"/>
      <c r="S508" s="368"/>
      <c r="T508" s="368"/>
      <c r="U508" s="368"/>
      <c r="V508" s="368"/>
      <c r="W508" s="368"/>
      <c r="X508" s="368"/>
      <c r="Y508" s="368"/>
      <c r="Z508" s="368"/>
      <c r="AA508" s="368"/>
      <c r="AB508" s="368"/>
      <c r="AC508" s="368"/>
      <c r="AD508" s="368"/>
      <c r="AE508" s="368"/>
      <c r="AF508" s="368"/>
      <c r="AG508" s="368"/>
      <c r="AH508" s="368"/>
      <c r="AI508" s="368"/>
      <c r="AJ508" s="368"/>
      <c r="AK508" s="368"/>
      <c r="AL508" s="368"/>
      <c r="AM508" s="368"/>
      <c r="AN508" s="368"/>
    </row>
    <row r="509" spans="5:40" s="165" customFormat="1" ht="15">
      <c r="E509" s="171"/>
      <c r="F509" s="368"/>
      <c r="G509" s="368"/>
      <c r="H509" s="368"/>
      <c r="I509" s="368"/>
      <c r="J509" s="368"/>
      <c r="K509" s="368"/>
      <c r="L509" s="368"/>
      <c r="M509" s="368"/>
      <c r="N509" s="368"/>
      <c r="O509" s="368"/>
      <c r="P509" s="368"/>
      <c r="Q509" s="368"/>
      <c r="R509" s="368"/>
      <c r="S509" s="368"/>
      <c r="T509" s="368"/>
      <c r="U509" s="368"/>
      <c r="V509" s="368"/>
      <c r="W509" s="368"/>
      <c r="X509" s="368"/>
      <c r="Y509" s="368"/>
      <c r="Z509" s="368"/>
      <c r="AA509" s="368"/>
      <c r="AB509" s="368"/>
      <c r="AC509" s="368"/>
      <c r="AD509" s="368"/>
      <c r="AE509" s="368"/>
      <c r="AF509" s="368"/>
      <c r="AG509" s="368"/>
      <c r="AH509" s="368"/>
      <c r="AI509" s="368"/>
      <c r="AJ509" s="368"/>
      <c r="AK509" s="368"/>
      <c r="AL509" s="368"/>
      <c r="AM509" s="368"/>
      <c r="AN509" s="368"/>
    </row>
    <row r="510" spans="5:40" s="165" customFormat="1" ht="15">
      <c r="E510" s="171"/>
      <c r="F510" s="368"/>
      <c r="G510" s="368"/>
      <c r="H510" s="368"/>
      <c r="I510" s="368"/>
      <c r="J510" s="368"/>
      <c r="K510" s="368"/>
      <c r="L510" s="368"/>
      <c r="M510" s="368"/>
      <c r="N510" s="368"/>
      <c r="O510" s="368"/>
      <c r="P510" s="368"/>
      <c r="Q510" s="368"/>
      <c r="R510" s="368"/>
      <c r="S510" s="368"/>
      <c r="T510" s="368"/>
      <c r="U510" s="368"/>
      <c r="V510" s="368"/>
      <c r="W510" s="368"/>
      <c r="X510" s="368"/>
      <c r="Y510" s="368"/>
      <c r="Z510" s="368"/>
      <c r="AA510" s="368"/>
      <c r="AB510" s="368"/>
      <c r="AC510" s="368"/>
      <c r="AD510" s="368"/>
      <c r="AE510" s="368"/>
      <c r="AF510" s="368"/>
      <c r="AG510" s="368"/>
      <c r="AH510" s="368"/>
      <c r="AI510" s="368"/>
      <c r="AJ510" s="368"/>
      <c r="AK510" s="368"/>
      <c r="AL510" s="368"/>
      <c r="AM510" s="368"/>
      <c r="AN510" s="368"/>
    </row>
    <row r="511" spans="5:40" s="165" customFormat="1" ht="15">
      <c r="E511" s="171"/>
      <c r="F511" s="368"/>
      <c r="G511" s="368"/>
      <c r="H511" s="368"/>
      <c r="I511" s="368"/>
      <c r="J511" s="368"/>
      <c r="K511" s="368"/>
      <c r="L511" s="368"/>
      <c r="M511" s="368"/>
      <c r="N511" s="368"/>
      <c r="O511" s="368"/>
      <c r="P511" s="368"/>
      <c r="Q511" s="368"/>
      <c r="R511" s="368"/>
      <c r="S511" s="368"/>
      <c r="T511" s="368"/>
      <c r="U511" s="368"/>
      <c r="V511" s="368"/>
      <c r="W511" s="368"/>
      <c r="X511" s="368"/>
      <c r="Y511" s="368"/>
      <c r="Z511" s="368"/>
      <c r="AA511" s="368"/>
      <c r="AB511" s="368"/>
      <c r="AC511" s="368"/>
      <c r="AD511" s="368"/>
      <c r="AE511" s="368"/>
      <c r="AF511" s="368"/>
      <c r="AG511" s="368"/>
      <c r="AH511" s="368"/>
      <c r="AI511" s="368"/>
      <c r="AJ511" s="368"/>
      <c r="AK511" s="368"/>
      <c r="AL511" s="368"/>
      <c r="AM511" s="368"/>
      <c r="AN511" s="368"/>
    </row>
    <row r="512" spans="5:40" s="165" customFormat="1" ht="15">
      <c r="E512" s="171"/>
      <c r="F512" s="368"/>
      <c r="G512" s="368"/>
      <c r="H512" s="368"/>
      <c r="I512" s="368"/>
      <c r="J512" s="368"/>
      <c r="K512" s="368"/>
      <c r="L512" s="368"/>
      <c r="M512" s="368"/>
      <c r="N512" s="368"/>
      <c r="O512" s="368"/>
      <c r="P512" s="368"/>
      <c r="Q512" s="368"/>
      <c r="R512" s="368"/>
      <c r="S512" s="368"/>
      <c r="T512" s="368"/>
      <c r="U512" s="368"/>
      <c r="V512" s="368"/>
      <c r="W512" s="368"/>
      <c r="X512" s="368"/>
      <c r="Y512" s="368"/>
      <c r="Z512" s="368"/>
      <c r="AA512" s="368"/>
      <c r="AB512" s="368"/>
      <c r="AC512" s="368"/>
      <c r="AD512" s="368"/>
      <c r="AE512" s="368"/>
      <c r="AF512" s="368"/>
      <c r="AG512" s="368"/>
      <c r="AH512" s="368"/>
      <c r="AI512" s="368"/>
      <c r="AJ512" s="368"/>
      <c r="AK512" s="368"/>
      <c r="AL512" s="368"/>
      <c r="AM512" s="368"/>
      <c r="AN512" s="368"/>
    </row>
    <row r="513" spans="5:40" s="165" customFormat="1" ht="15">
      <c r="E513" s="171"/>
      <c r="F513" s="368"/>
      <c r="G513" s="368"/>
      <c r="H513" s="368"/>
      <c r="I513" s="368"/>
      <c r="J513" s="368"/>
      <c r="K513" s="368"/>
      <c r="L513" s="368"/>
      <c r="M513" s="368"/>
      <c r="N513" s="368"/>
      <c r="O513" s="368"/>
      <c r="P513" s="368"/>
      <c r="Q513" s="368"/>
      <c r="R513" s="368"/>
      <c r="S513" s="368"/>
      <c r="T513" s="368"/>
      <c r="U513" s="368"/>
      <c r="V513" s="368"/>
      <c r="W513" s="368"/>
      <c r="X513" s="368"/>
      <c r="Y513" s="368"/>
      <c r="Z513" s="368"/>
      <c r="AA513" s="368"/>
      <c r="AB513" s="368"/>
      <c r="AC513" s="368"/>
      <c r="AD513" s="368"/>
      <c r="AE513" s="368"/>
      <c r="AF513" s="368"/>
      <c r="AG513" s="368"/>
      <c r="AH513" s="368"/>
      <c r="AI513" s="368"/>
      <c r="AJ513" s="368"/>
      <c r="AK513" s="368"/>
      <c r="AL513" s="368"/>
      <c r="AM513" s="368"/>
      <c r="AN513" s="368"/>
    </row>
    <row r="514" spans="5:40" s="165" customFormat="1" ht="15">
      <c r="E514" s="171"/>
      <c r="F514" s="368"/>
      <c r="G514" s="368"/>
      <c r="H514" s="368"/>
      <c r="I514" s="368"/>
      <c r="J514" s="368"/>
      <c r="K514" s="368"/>
      <c r="L514" s="368"/>
      <c r="M514" s="368"/>
      <c r="N514" s="368"/>
      <c r="O514" s="368"/>
      <c r="P514" s="368"/>
      <c r="Q514" s="368"/>
      <c r="R514" s="368"/>
      <c r="S514" s="368"/>
      <c r="T514" s="368"/>
      <c r="U514" s="368"/>
      <c r="V514" s="368"/>
      <c r="W514" s="368"/>
      <c r="X514" s="368"/>
      <c r="Y514" s="368"/>
      <c r="Z514" s="368"/>
      <c r="AA514" s="368"/>
      <c r="AB514" s="368"/>
      <c r="AC514" s="368"/>
      <c r="AD514" s="368"/>
      <c r="AE514" s="368"/>
      <c r="AF514" s="368"/>
      <c r="AG514" s="368"/>
      <c r="AH514" s="368"/>
      <c r="AI514" s="368"/>
      <c r="AJ514" s="368"/>
      <c r="AK514" s="368"/>
      <c r="AL514" s="368"/>
      <c r="AM514" s="368"/>
      <c r="AN514" s="368"/>
    </row>
    <row r="515" spans="5:40" s="165" customFormat="1" ht="15">
      <c r="E515" s="171"/>
      <c r="F515" s="368"/>
      <c r="G515" s="368"/>
      <c r="H515" s="368"/>
      <c r="I515" s="368"/>
      <c r="J515" s="368"/>
      <c r="K515" s="368"/>
      <c r="L515" s="368"/>
      <c r="M515" s="368"/>
      <c r="N515" s="368"/>
      <c r="O515" s="368"/>
      <c r="P515" s="368"/>
      <c r="Q515" s="368"/>
      <c r="R515" s="368"/>
      <c r="S515" s="368"/>
      <c r="T515" s="368"/>
      <c r="U515" s="368"/>
      <c r="V515" s="368"/>
      <c r="W515" s="368"/>
      <c r="X515" s="368"/>
      <c r="Y515" s="368"/>
      <c r="Z515" s="368"/>
      <c r="AA515" s="368"/>
      <c r="AB515" s="368"/>
      <c r="AC515" s="368"/>
      <c r="AD515" s="368"/>
      <c r="AE515" s="368"/>
      <c r="AF515" s="368"/>
      <c r="AG515" s="368"/>
      <c r="AH515" s="368"/>
      <c r="AI515" s="368"/>
      <c r="AJ515" s="368"/>
      <c r="AK515" s="368"/>
      <c r="AL515" s="368"/>
      <c r="AM515" s="368"/>
      <c r="AN515" s="368"/>
    </row>
    <row r="516" spans="5:40" s="165" customFormat="1" ht="15">
      <c r="E516" s="171"/>
      <c r="F516" s="368"/>
      <c r="G516" s="368"/>
      <c r="H516" s="368"/>
      <c r="I516" s="368"/>
      <c r="J516" s="368"/>
      <c r="K516" s="368"/>
      <c r="L516" s="368"/>
      <c r="M516" s="368"/>
      <c r="N516" s="368"/>
      <c r="O516" s="368"/>
      <c r="P516" s="368"/>
      <c r="Q516" s="368"/>
      <c r="R516" s="368"/>
      <c r="S516" s="368"/>
      <c r="T516" s="368"/>
      <c r="U516" s="368"/>
      <c r="V516" s="368"/>
      <c r="W516" s="368"/>
      <c r="X516" s="368"/>
      <c r="Y516" s="368"/>
      <c r="Z516" s="368"/>
      <c r="AA516" s="368"/>
      <c r="AB516" s="368"/>
      <c r="AC516" s="368"/>
      <c r="AD516" s="368"/>
      <c r="AE516" s="368"/>
      <c r="AF516" s="368"/>
      <c r="AG516" s="368"/>
      <c r="AH516" s="368"/>
      <c r="AI516" s="368"/>
      <c r="AJ516" s="368"/>
      <c r="AK516" s="368"/>
      <c r="AL516" s="368"/>
      <c r="AM516" s="368"/>
      <c r="AN516" s="368"/>
    </row>
    <row r="517" spans="5:40" s="165" customFormat="1" ht="15">
      <c r="E517" s="171"/>
      <c r="F517" s="368"/>
      <c r="G517" s="368"/>
      <c r="H517" s="368"/>
      <c r="I517" s="368"/>
      <c r="J517" s="368"/>
      <c r="K517" s="368"/>
      <c r="L517" s="368"/>
      <c r="M517" s="368"/>
      <c r="N517" s="368"/>
      <c r="O517" s="368"/>
      <c r="P517" s="368"/>
      <c r="Q517" s="368"/>
      <c r="R517" s="368"/>
      <c r="S517" s="368"/>
      <c r="T517" s="368"/>
      <c r="U517" s="368"/>
      <c r="V517" s="368"/>
      <c r="W517" s="368"/>
      <c r="X517" s="368"/>
      <c r="Y517" s="368"/>
      <c r="Z517" s="368"/>
      <c r="AA517" s="368"/>
      <c r="AB517" s="368"/>
      <c r="AC517" s="368"/>
      <c r="AD517" s="368"/>
      <c r="AE517" s="368"/>
      <c r="AF517" s="368"/>
      <c r="AG517" s="368"/>
      <c r="AH517" s="368"/>
      <c r="AI517" s="368"/>
      <c r="AJ517" s="368"/>
      <c r="AK517" s="368"/>
      <c r="AL517" s="368"/>
      <c r="AM517" s="368"/>
      <c r="AN517" s="368"/>
    </row>
    <row r="518" spans="5:40" s="165" customFormat="1" ht="15">
      <c r="E518" s="171"/>
      <c r="F518" s="368"/>
      <c r="G518" s="368"/>
      <c r="H518" s="368"/>
      <c r="I518" s="368"/>
      <c r="J518" s="368"/>
      <c r="K518" s="368"/>
      <c r="L518" s="368"/>
      <c r="M518" s="368"/>
      <c r="N518" s="368"/>
      <c r="O518" s="368"/>
      <c r="P518" s="368"/>
      <c r="Q518" s="368"/>
      <c r="R518" s="368"/>
      <c r="S518" s="368"/>
      <c r="T518" s="368"/>
      <c r="U518" s="368"/>
      <c r="V518" s="368"/>
      <c r="W518" s="368"/>
      <c r="X518" s="368"/>
      <c r="Y518" s="368"/>
      <c r="Z518" s="368"/>
      <c r="AA518" s="368"/>
      <c r="AB518" s="368"/>
      <c r="AC518" s="368"/>
      <c r="AD518" s="368"/>
      <c r="AE518" s="368"/>
      <c r="AF518" s="368"/>
      <c r="AG518" s="368"/>
      <c r="AH518" s="368"/>
      <c r="AI518" s="368"/>
      <c r="AJ518" s="368"/>
      <c r="AK518" s="368"/>
      <c r="AL518" s="368"/>
      <c r="AM518" s="368"/>
      <c r="AN518" s="368"/>
    </row>
    <row r="519" spans="5:40" s="165" customFormat="1" ht="15">
      <c r="E519" s="171"/>
      <c r="F519" s="368"/>
      <c r="G519" s="368"/>
      <c r="H519" s="368"/>
      <c r="I519" s="368"/>
      <c r="J519" s="368"/>
      <c r="K519" s="368"/>
      <c r="L519" s="368"/>
      <c r="M519" s="368"/>
      <c r="N519" s="368"/>
      <c r="O519" s="368"/>
      <c r="P519" s="368"/>
      <c r="Q519" s="368"/>
      <c r="R519" s="368"/>
      <c r="S519" s="368"/>
      <c r="T519" s="368"/>
      <c r="U519" s="368"/>
      <c r="V519" s="368"/>
      <c r="W519" s="368"/>
      <c r="X519" s="368"/>
      <c r="Y519" s="368"/>
      <c r="Z519" s="368"/>
      <c r="AA519" s="368"/>
      <c r="AB519" s="368"/>
      <c r="AC519" s="368"/>
      <c r="AD519" s="368"/>
      <c r="AE519" s="368"/>
      <c r="AF519" s="368"/>
      <c r="AG519" s="368"/>
      <c r="AH519" s="368"/>
      <c r="AI519" s="368"/>
      <c r="AJ519" s="368"/>
      <c r="AK519" s="368"/>
      <c r="AL519" s="368"/>
      <c r="AM519" s="368"/>
      <c r="AN519" s="368"/>
    </row>
    <row r="520" spans="5:40" s="165" customFormat="1" ht="15">
      <c r="E520" s="171"/>
      <c r="F520" s="368"/>
      <c r="G520" s="368"/>
      <c r="H520" s="368"/>
      <c r="I520" s="368"/>
      <c r="J520" s="368"/>
      <c r="K520" s="368"/>
      <c r="L520" s="368"/>
      <c r="M520" s="368"/>
      <c r="N520" s="368"/>
      <c r="O520" s="368"/>
      <c r="P520" s="368"/>
      <c r="Q520" s="368"/>
      <c r="R520" s="368"/>
      <c r="S520" s="368"/>
      <c r="T520" s="368"/>
      <c r="U520" s="368"/>
      <c r="V520" s="368"/>
      <c r="W520" s="368"/>
      <c r="X520" s="368"/>
      <c r="Y520" s="368"/>
      <c r="Z520" s="368"/>
      <c r="AA520" s="368"/>
      <c r="AB520" s="368"/>
      <c r="AC520" s="368"/>
      <c r="AD520" s="368"/>
      <c r="AE520" s="368"/>
      <c r="AF520" s="368"/>
      <c r="AG520" s="368"/>
      <c r="AH520" s="368"/>
      <c r="AI520" s="368"/>
      <c r="AJ520" s="368"/>
      <c r="AK520" s="368"/>
      <c r="AL520" s="368"/>
      <c r="AM520" s="368"/>
      <c r="AN520" s="368"/>
    </row>
    <row r="521" spans="5:40" s="165" customFormat="1" ht="15">
      <c r="E521" s="171"/>
      <c r="F521" s="368"/>
      <c r="G521" s="368"/>
      <c r="H521" s="368"/>
      <c r="I521" s="368"/>
      <c r="J521" s="368"/>
      <c r="K521" s="368"/>
      <c r="L521" s="368"/>
      <c r="M521" s="368"/>
      <c r="N521" s="368"/>
      <c r="O521" s="368"/>
      <c r="P521" s="368"/>
      <c r="Q521" s="368"/>
      <c r="R521" s="368"/>
      <c r="S521" s="368"/>
      <c r="T521" s="368"/>
      <c r="U521" s="368"/>
      <c r="V521" s="368"/>
      <c r="W521" s="368"/>
      <c r="X521" s="368"/>
      <c r="Y521" s="368"/>
      <c r="Z521" s="368"/>
      <c r="AA521" s="368"/>
      <c r="AB521" s="368"/>
      <c r="AC521" s="368"/>
      <c r="AD521" s="368"/>
      <c r="AE521" s="368"/>
      <c r="AF521" s="368"/>
      <c r="AG521" s="368"/>
      <c r="AH521" s="368"/>
      <c r="AI521" s="368"/>
      <c r="AJ521" s="368"/>
      <c r="AK521" s="368"/>
      <c r="AL521" s="368"/>
      <c r="AM521" s="368"/>
      <c r="AN521" s="368"/>
    </row>
    <row r="522" spans="5:40" s="165" customFormat="1" ht="15">
      <c r="E522" s="171"/>
      <c r="F522" s="368"/>
      <c r="G522" s="368"/>
      <c r="H522" s="368"/>
      <c r="I522" s="368"/>
      <c r="J522" s="368"/>
      <c r="K522" s="368"/>
      <c r="L522" s="368"/>
      <c r="M522" s="368"/>
      <c r="N522" s="368"/>
      <c r="O522" s="368"/>
      <c r="P522" s="368"/>
      <c r="Q522" s="368"/>
      <c r="R522" s="368"/>
      <c r="S522" s="368"/>
      <c r="T522" s="368"/>
      <c r="U522" s="368"/>
      <c r="V522" s="368"/>
      <c r="W522" s="368"/>
      <c r="X522" s="368"/>
      <c r="Y522" s="368"/>
      <c r="Z522" s="368"/>
      <c r="AA522" s="368"/>
      <c r="AB522" s="368"/>
      <c r="AC522" s="368"/>
      <c r="AD522" s="368"/>
      <c r="AE522" s="368"/>
      <c r="AF522" s="368"/>
      <c r="AG522" s="368"/>
      <c r="AH522" s="368"/>
      <c r="AI522" s="368"/>
      <c r="AJ522" s="368"/>
      <c r="AK522" s="368"/>
      <c r="AL522" s="368"/>
      <c r="AM522" s="368"/>
      <c r="AN522" s="368"/>
    </row>
    <row r="523" spans="5:40" s="165" customFormat="1" ht="15">
      <c r="E523" s="171"/>
      <c r="F523" s="368"/>
      <c r="G523" s="368"/>
      <c r="H523" s="368"/>
      <c r="I523" s="368"/>
      <c r="J523" s="368"/>
      <c r="K523" s="368"/>
      <c r="L523" s="368"/>
      <c r="M523" s="368"/>
      <c r="N523" s="368"/>
      <c r="O523" s="368"/>
      <c r="P523" s="368"/>
      <c r="Q523" s="368"/>
      <c r="R523" s="368"/>
      <c r="S523" s="368"/>
      <c r="T523" s="368"/>
      <c r="U523" s="368"/>
      <c r="V523" s="368"/>
      <c r="W523" s="368"/>
      <c r="X523" s="368"/>
      <c r="Y523" s="368"/>
      <c r="Z523" s="368"/>
      <c r="AA523" s="368"/>
      <c r="AB523" s="368"/>
      <c r="AC523" s="368"/>
      <c r="AD523" s="368"/>
      <c r="AE523" s="368"/>
      <c r="AF523" s="368"/>
      <c r="AG523" s="368"/>
      <c r="AH523" s="368"/>
      <c r="AI523" s="368"/>
      <c r="AJ523" s="368"/>
      <c r="AK523" s="368"/>
      <c r="AL523" s="368"/>
      <c r="AM523" s="368"/>
      <c r="AN523" s="368"/>
    </row>
    <row r="524" spans="5:40" s="165" customFormat="1" ht="15">
      <c r="E524" s="171"/>
      <c r="F524" s="368"/>
      <c r="G524" s="368"/>
      <c r="H524" s="368"/>
      <c r="I524" s="368"/>
      <c r="J524" s="368"/>
      <c r="K524" s="368"/>
      <c r="L524" s="368"/>
      <c r="M524" s="368"/>
      <c r="N524" s="368"/>
      <c r="O524" s="368"/>
      <c r="P524" s="368"/>
      <c r="Q524" s="368"/>
      <c r="R524" s="368"/>
      <c r="S524" s="368"/>
      <c r="T524" s="368"/>
      <c r="U524" s="368"/>
      <c r="V524" s="368"/>
      <c r="W524" s="368"/>
      <c r="X524" s="368"/>
      <c r="Y524" s="368"/>
      <c r="Z524" s="368"/>
      <c r="AA524" s="368"/>
      <c r="AB524" s="368"/>
      <c r="AC524" s="368"/>
      <c r="AD524" s="368"/>
      <c r="AE524" s="368"/>
      <c r="AF524" s="368"/>
      <c r="AG524" s="368"/>
      <c r="AH524" s="368"/>
      <c r="AI524" s="368"/>
      <c r="AJ524" s="368"/>
      <c r="AK524" s="368"/>
      <c r="AL524" s="368"/>
      <c r="AM524" s="368"/>
      <c r="AN524" s="368"/>
    </row>
    <row r="525" spans="5:40" s="165" customFormat="1" ht="15">
      <c r="E525" s="171"/>
      <c r="F525" s="368"/>
      <c r="G525" s="368"/>
      <c r="H525" s="368"/>
      <c r="I525" s="368"/>
      <c r="J525" s="368"/>
      <c r="K525" s="368"/>
      <c r="L525" s="368"/>
      <c r="M525" s="368"/>
      <c r="N525" s="368"/>
      <c r="O525" s="368"/>
      <c r="P525" s="368"/>
      <c r="Q525" s="368"/>
      <c r="R525" s="368"/>
      <c r="S525" s="368"/>
      <c r="T525" s="368"/>
      <c r="U525" s="368"/>
      <c r="V525" s="368"/>
      <c r="W525" s="368"/>
      <c r="X525" s="368"/>
      <c r="Y525" s="368"/>
      <c r="Z525" s="368"/>
      <c r="AA525" s="368"/>
      <c r="AB525" s="368"/>
      <c r="AC525" s="368"/>
      <c r="AD525" s="368"/>
      <c r="AE525" s="368"/>
      <c r="AF525" s="368"/>
      <c r="AG525" s="368"/>
      <c r="AH525" s="368"/>
      <c r="AI525" s="368"/>
      <c r="AJ525" s="368"/>
      <c r="AK525" s="368"/>
      <c r="AL525" s="368"/>
      <c r="AM525" s="368"/>
      <c r="AN525" s="368"/>
    </row>
    <row r="526" spans="5:40" s="165" customFormat="1" ht="15">
      <c r="E526" s="171"/>
      <c r="F526" s="368"/>
      <c r="G526" s="368"/>
      <c r="H526" s="368"/>
      <c r="I526" s="368"/>
      <c r="J526" s="368"/>
      <c r="K526" s="368"/>
      <c r="L526" s="368"/>
      <c r="M526" s="368"/>
      <c r="N526" s="368"/>
      <c r="O526" s="368"/>
      <c r="P526" s="368"/>
      <c r="Q526" s="368"/>
      <c r="R526" s="368"/>
      <c r="S526" s="368"/>
      <c r="T526" s="368"/>
      <c r="U526" s="368"/>
      <c r="V526" s="368"/>
      <c r="W526" s="368"/>
      <c r="X526" s="368"/>
      <c r="Y526" s="368"/>
      <c r="Z526" s="368"/>
      <c r="AA526" s="368"/>
      <c r="AB526" s="368"/>
      <c r="AC526" s="368"/>
      <c r="AD526" s="368"/>
      <c r="AE526" s="368"/>
      <c r="AF526" s="368"/>
      <c r="AG526" s="368"/>
      <c r="AH526" s="368"/>
      <c r="AI526" s="368"/>
      <c r="AJ526" s="368"/>
      <c r="AK526" s="368"/>
      <c r="AL526" s="368"/>
      <c r="AM526" s="368"/>
      <c r="AN526" s="368"/>
    </row>
    <row r="527" spans="5:40" s="165" customFormat="1" ht="15">
      <c r="E527" s="171"/>
      <c r="F527" s="368"/>
      <c r="G527" s="368"/>
      <c r="H527" s="368"/>
      <c r="I527" s="368"/>
      <c r="J527" s="368"/>
      <c r="K527" s="368"/>
      <c r="L527" s="368"/>
      <c r="M527" s="368"/>
      <c r="N527" s="368"/>
      <c r="O527" s="368"/>
      <c r="P527" s="368"/>
      <c r="Q527" s="368"/>
      <c r="R527" s="368"/>
      <c r="S527" s="368"/>
      <c r="T527" s="368"/>
      <c r="U527" s="368"/>
      <c r="V527" s="368"/>
      <c r="W527" s="368"/>
      <c r="X527" s="368"/>
      <c r="Y527" s="368"/>
      <c r="Z527" s="368"/>
      <c r="AA527" s="368"/>
      <c r="AB527" s="368"/>
      <c r="AC527" s="368"/>
      <c r="AD527" s="368"/>
      <c r="AE527" s="368"/>
      <c r="AF527" s="368"/>
      <c r="AG527" s="368"/>
      <c r="AH527" s="368"/>
      <c r="AI527" s="368"/>
      <c r="AJ527" s="368"/>
      <c r="AK527" s="368"/>
      <c r="AL527" s="368"/>
      <c r="AM527" s="368"/>
      <c r="AN527" s="368"/>
    </row>
    <row r="528" spans="5:40" s="165" customFormat="1" ht="15">
      <c r="E528" s="171"/>
      <c r="F528" s="368"/>
      <c r="G528" s="368"/>
      <c r="H528" s="368"/>
      <c r="I528" s="368"/>
      <c r="J528" s="368"/>
      <c r="K528" s="368"/>
      <c r="L528" s="368"/>
      <c r="M528" s="368"/>
      <c r="N528" s="368"/>
      <c r="O528" s="368"/>
      <c r="P528" s="368"/>
      <c r="Q528" s="368"/>
      <c r="R528" s="368"/>
      <c r="S528" s="368"/>
      <c r="T528" s="368"/>
      <c r="U528" s="368"/>
      <c r="V528" s="368"/>
      <c r="W528" s="368"/>
      <c r="X528" s="368"/>
      <c r="Y528" s="368"/>
      <c r="Z528" s="368"/>
      <c r="AA528" s="368"/>
      <c r="AB528" s="368"/>
      <c r="AC528" s="368"/>
      <c r="AD528" s="368"/>
      <c r="AE528" s="368"/>
      <c r="AF528" s="368"/>
      <c r="AG528" s="368"/>
      <c r="AH528" s="368"/>
      <c r="AI528" s="368"/>
      <c r="AJ528" s="368"/>
      <c r="AK528" s="368"/>
      <c r="AL528" s="368"/>
      <c r="AM528" s="368"/>
      <c r="AN528" s="368"/>
    </row>
    <row r="529" spans="3:40" s="165" customFormat="1" ht="15">
      <c r="C529" s="368"/>
      <c r="D529" s="368"/>
      <c r="E529" s="171"/>
      <c r="F529" s="368"/>
      <c r="G529" s="368"/>
      <c r="H529" s="368"/>
      <c r="I529" s="368"/>
      <c r="J529" s="368"/>
      <c r="K529" s="368"/>
      <c r="L529" s="368"/>
      <c r="M529" s="368"/>
      <c r="N529" s="368"/>
      <c r="O529" s="368"/>
      <c r="P529" s="368"/>
      <c r="Q529" s="368"/>
      <c r="R529" s="368"/>
      <c r="S529" s="368"/>
      <c r="T529" s="368"/>
      <c r="U529" s="368"/>
      <c r="V529" s="368"/>
      <c r="W529" s="368"/>
      <c r="X529" s="368"/>
      <c r="Y529" s="368"/>
      <c r="Z529" s="368"/>
      <c r="AA529" s="368"/>
      <c r="AB529" s="368"/>
      <c r="AC529" s="368"/>
      <c r="AD529" s="368"/>
      <c r="AE529" s="368"/>
      <c r="AF529" s="368"/>
      <c r="AG529" s="368"/>
      <c r="AH529" s="368"/>
      <c r="AI529" s="368"/>
      <c r="AJ529" s="368"/>
      <c r="AK529" s="368"/>
      <c r="AL529" s="368"/>
      <c r="AM529" s="368"/>
      <c r="AN529" s="368"/>
    </row>
    <row r="530" spans="3:40" s="165" customFormat="1" ht="15">
      <c r="C530" s="368"/>
      <c r="D530" s="368"/>
      <c r="E530" s="171"/>
      <c r="F530" s="368"/>
      <c r="G530" s="368"/>
      <c r="H530" s="368"/>
      <c r="I530" s="368"/>
      <c r="J530" s="368"/>
      <c r="K530" s="368"/>
      <c r="L530" s="368"/>
      <c r="M530" s="368"/>
      <c r="N530" s="368"/>
      <c r="O530" s="368"/>
      <c r="P530" s="368"/>
      <c r="Q530" s="368"/>
      <c r="R530" s="368"/>
      <c r="S530" s="368"/>
      <c r="T530" s="368"/>
      <c r="U530" s="368"/>
      <c r="V530" s="368"/>
      <c r="W530" s="368"/>
      <c r="X530" s="368"/>
      <c r="Y530" s="368"/>
      <c r="Z530" s="368"/>
      <c r="AA530" s="368"/>
      <c r="AB530" s="368"/>
      <c r="AC530" s="368"/>
      <c r="AD530" s="368"/>
      <c r="AE530" s="368"/>
      <c r="AF530" s="368"/>
      <c r="AG530" s="368"/>
      <c r="AH530" s="368"/>
      <c r="AI530" s="368"/>
      <c r="AJ530" s="368"/>
      <c r="AK530" s="368"/>
      <c r="AL530" s="368"/>
      <c r="AM530" s="368"/>
      <c r="AN530" s="368"/>
    </row>
    <row r="531" spans="3:40" s="165" customFormat="1" ht="15">
      <c r="C531" s="368"/>
      <c r="D531" s="368"/>
      <c r="E531" s="171"/>
      <c r="F531" s="368"/>
      <c r="G531" s="368"/>
      <c r="H531" s="368"/>
      <c r="I531" s="368"/>
      <c r="J531" s="368"/>
      <c r="K531" s="368"/>
      <c r="L531" s="368"/>
      <c r="M531" s="368"/>
      <c r="N531" s="368"/>
      <c r="O531" s="368"/>
      <c r="P531" s="368"/>
      <c r="Q531" s="368"/>
      <c r="R531" s="368"/>
      <c r="S531" s="368"/>
      <c r="T531" s="368"/>
      <c r="U531" s="368"/>
      <c r="V531" s="368"/>
      <c r="W531" s="368"/>
      <c r="X531" s="368"/>
      <c r="Y531" s="368"/>
      <c r="Z531" s="368"/>
      <c r="AA531" s="368"/>
      <c r="AB531" s="368"/>
      <c r="AC531" s="368"/>
      <c r="AD531" s="368"/>
      <c r="AE531" s="368"/>
      <c r="AF531" s="368"/>
      <c r="AG531" s="368"/>
      <c r="AH531" s="368"/>
      <c r="AI531" s="368"/>
      <c r="AJ531" s="368"/>
      <c r="AK531" s="368"/>
      <c r="AL531" s="368"/>
      <c r="AM531" s="368"/>
      <c r="AN531" s="368"/>
    </row>
    <row r="532" spans="3:40" s="165" customFormat="1" ht="15">
      <c r="C532" s="368"/>
      <c r="D532" s="368"/>
      <c r="E532" s="171"/>
      <c r="F532" s="368"/>
      <c r="G532" s="368"/>
      <c r="H532" s="368"/>
      <c r="I532" s="368"/>
      <c r="J532" s="368"/>
      <c r="K532" s="368"/>
      <c r="L532" s="368"/>
      <c r="M532" s="368"/>
      <c r="N532" s="368"/>
      <c r="O532" s="368"/>
      <c r="P532" s="368"/>
      <c r="Q532" s="368"/>
      <c r="R532" s="368"/>
      <c r="S532" s="368"/>
      <c r="T532" s="368"/>
      <c r="U532" s="368"/>
      <c r="V532" s="368"/>
      <c r="W532" s="368"/>
      <c r="X532" s="368"/>
      <c r="Y532" s="368"/>
      <c r="Z532" s="368"/>
      <c r="AA532" s="368"/>
      <c r="AB532" s="368"/>
      <c r="AC532" s="368"/>
      <c r="AD532" s="368"/>
      <c r="AE532" s="368"/>
      <c r="AF532" s="368"/>
      <c r="AG532" s="368"/>
      <c r="AH532" s="368"/>
      <c r="AI532" s="368"/>
      <c r="AJ532" s="368"/>
      <c r="AK532" s="368"/>
      <c r="AL532" s="368"/>
      <c r="AM532" s="368"/>
      <c r="AN532" s="368"/>
    </row>
    <row r="533" spans="3:40" s="165" customFormat="1" ht="15">
      <c r="C533" s="368"/>
      <c r="D533" s="368"/>
      <c r="E533" s="171"/>
      <c r="F533" s="368"/>
      <c r="G533" s="368"/>
      <c r="H533" s="368"/>
      <c r="I533" s="368"/>
      <c r="J533" s="368"/>
      <c r="K533" s="368"/>
      <c r="L533" s="368"/>
      <c r="M533" s="368"/>
      <c r="N533" s="368"/>
      <c r="O533" s="368"/>
      <c r="P533" s="368"/>
      <c r="Q533" s="368"/>
      <c r="R533" s="368"/>
      <c r="S533" s="368"/>
      <c r="T533" s="368"/>
      <c r="U533" s="368"/>
      <c r="V533" s="368"/>
      <c r="W533" s="368"/>
      <c r="X533" s="368"/>
      <c r="Y533" s="368"/>
      <c r="Z533" s="368"/>
      <c r="AA533" s="368"/>
      <c r="AB533" s="368"/>
      <c r="AC533" s="368"/>
      <c r="AD533" s="368"/>
      <c r="AE533" s="368"/>
      <c r="AF533" s="368"/>
      <c r="AG533" s="368"/>
      <c r="AH533" s="368"/>
      <c r="AI533" s="368"/>
      <c r="AJ533" s="368"/>
      <c r="AK533" s="368"/>
      <c r="AL533" s="368"/>
      <c r="AM533" s="368"/>
      <c r="AN533" s="368"/>
    </row>
    <row r="534" spans="3:40" s="165" customFormat="1" ht="15">
      <c r="C534" s="368"/>
      <c r="D534" s="368"/>
      <c r="E534" s="171"/>
      <c r="F534" s="368"/>
      <c r="G534" s="368"/>
      <c r="H534" s="368"/>
      <c r="I534" s="368"/>
      <c r="J534" s="368"/>
      <c r="K534" s="368"/>
      <c r="L534" s="368"/>
      <c r="M534" s="368"/>
      <c r="N534" s="368"/>
      <c r="O534" s="368"/>
      <c r="P534" s="368"/>
      <c r="Q534" s="368"/>
      <c r="R534" s="368"/>
      <c r="S534" s="368"/>
      <c r="T534" s="368"/>
      <c r="U534" s="368"/>
      <c r="V534" s="368"/>
      <c r="W534" s="368"/>
      <c r="X534" s="368"/>
      <c r="Y534" s="368"/>
      <c r="Z534" s="368"/>
      <c r="AA534" s="368"/>
      <c r="AB534" s="368"/>
      <c r="AC534" s="368"/>
      <c r="AD534" s="368"/>
      <c r="AE534" s="368"/>
      <c r="AF534" s="368"/>
      <c r="AG534" s="368"/>
      <c r="AH534" s="368"/>
      <c r="AI534" s="368"/>
      <c r="AJ534" s="368"/>
      <c r="AK534" s="368"/>
      <c r="AL534" s="368"/>
      <c r="AM534" s="368"/>
      <c r="AN534" s="368"/>
    </row>
    <row r="535" spans="3:40" s="165" customFormat="1" ht="15">
      <c r="C535" s="368"/>
      <c r="D535" s="368"/>
      <c r="E535" s="171"/>
      <c r="F535" s="368"/>
      <c r="G535" s="368"/>
      <c r="H535" s="368"/>
      <c r="I535" s="368"/>
      <c r="J535" s="368"/>
      <c r="K535" s="368"/>
      <c r="L535" s="368"/>
      <c r="M535" s="368"/>
      <c r="N535" s="368"/>
      <c r="O535" s="368"/>
      <c r="P535" s="368"/>
      <c r="Q535" s="368"/>
      <c r="R535" s="368"/>
      <c r="S535" s="368"/>
      <c r="T535" s="368"/>
      <c r="U535" s="368"/>
      <c r="V535" s="368"/>
      <c r="W535" s="368"/>
      <c r="X535" s="368"/>
      <c r="Y535" s="368"/>
      <c r="Z535" s="368"/>
      <c r="AA535" s="368"/>
      <c r="AB535" s="368"/>
      <c r="AC535" s="368"/>
      <c r="AD535" s="368"/>
      <c r="AE535" s="368"/>
      <c r="AF535" s="368"/>
      <c r="AG535" s="368"/>
      <c r="AH535" s="368"/>
      <c r="AI535" s="368"/>
      <c r="AJ535" s="368"/>
      <c r="AK535" s="368"/>
      <c r="AL535" s="368"/>
      <c r="AM535" s="368"/>
      <c r="AN535" s="368"/>
    </row>
    <row r="536" spans="3:40" s="165" customFormat="1" ht="15">
      <c r="C536" s="368"/>
      <c r="D536" s="368"/>
      <c r="E536" s="171"/>
      <c r="F536" s="368"/>
      <c r="G536" s="368"/>
      <c r="H536" s="368"/>
      <c r="I536" s="368"/>
      <c r="J536" s="368"/>
      <c r="K536" s="368"/>
      <c r="L536" s="368"/>
      <c r="M536" s="368"/>
      <c r="N536" s="368"/>
      <c r="O536" s="368"/>
      <c r="P536" s="368"/>
      <c r="Q536" s="368"/>
      <c r="R536" s="368"/>
      <c r="S536" s="368"/>
      <c r="T536" s="368"/>
      <c r="U536" s="368"/>
      <c r="V536" s="368"/>
      <c r="W536" s="368"/>
      <c r="X536" s="368"/>
      <c r="Y536" s="368"/>
      <c r="Z536" s="368"/>
      <c r="AA536" s="368"/>
      <c r="AB536" s="368"/>
      <c r="AC536" s="368"/>
      <c r="AD536" s="368"/>
      <c r="AE536" s="368"/>
      <c r="AF536" s="368"/>
      <c r="AG536" s="368"/>
      <c r="AH536" s="368"/>
      <c r="AI536" s="368"/>
      <c r="AJ536" s="368"/>
      <c r="AK536" s="368"/>
      <c r="AL536" s="368"/>
      <c r="AM536" s="368"/>
      <c r="AN536" s="368"/>
    </row>
    <row r="537" spans="3:40" s="165" customFormat="1" ht="15">
      <c r="C537" s="368"/>
      <c r="D537" s="368"/>
      <c r="E537" s="171"/>
      <c r="F537" s="368"/>
      <c r="G537" s="368"/>
      <c r="H537" s="368"/>
      <c r="I537" s="368"/>
      <c r="J537" s="368"/>
      <c r="K537" s="368"/>
      <c r="L537" s="368"/>
      <c r="M537" s="368"/>
      <c r="N537" s="368"/>
      <c r="O537" s="368"/>
      <c r="P537" s="368"/>
      <c r="Q537" s="368"/>
      <c r="R537" s="368"/>
      <c r="S537" s="368"/>
      <c r="T537" s="368"/>
      <c r="U537" s="368"/>
      <c r="V537" s="368"/>
      <c r="W537" s="368"/>
      <c r="X537" s="368"/>
      <c r="Y537" s="368"/>
      <c r="Z537" s="368"/>
      <c r="AA537" s="368"/>
      <c r="AB537" s="368"/>
      <c r="AC537" s="368"/>
      <c r="AD537" s="368"/>
      <c r="AE537" s="368"/>
      <c r="AF537" s="368"/>
      <c r="AG537" s="368"/>
      <c r="AH537" s="368"/>
      <c r="AI537" s="368"/>
      <c r="AJ537" s="368"/>
      <c r="AK537" s="368"/>
      <c r="AL537" s="368"/>
      <c r="AM537" s="368"/>
      <c r="AN537" s="368"/>
    </row>
    <row r="538" spans="3:40" s="165" customFormat="1" ht="15">
      <c r="C538" s="368"/>
      <c r="D538" s="368"/>
      <c r="E538" s="171"/>
      <c r="F538" s="368"/>
      <c r="G538" s="368"/>
      <c r="H538" s="368"/>
      <c r="I538" s="368"/>
      <c r="J538" s="368"/>
      <c r="K538" s="368"/>
      <c r="L538" s="368"/>
      <c r="M538" s="368"/>
      <c r="N538" s="368"/>
      <c r="O538" s="368"/>
      <c r="P538" s="368"/>
      <c r="Q538" s="368"/>
      <c r="R538" s="368"/>
      <c r="S538" s="368"/>
      <c r="T538" s="368"/>
      <c r="U538" s="368"/>
      <c r="V538" s="368"/>
      <c r="W538" s="368"/>
      <c r="X538" s="368"/>
      <c r="Y538" s="368"/>
      <c r="Z538" s="368"/>
      <c r="AA538" s="368"/>
      <c r="AB538" s="368"/>
      <c r="AC538" s="368"/>
      <c r="AD538" s="368"/>
      <c r="AE538" s="368"/>
      <c r="AF538" s="368"/>
      <c r="AG538" s="368"/>
      <c r="AH538" s="368"/>
      <c r="AI538" s="368"/>
      <c r="AJ538" s="368"/>
      <c r="AK538" s="368"/>
      <c r="AL538" s="368"/>
      <c r="AM538" s="368"/>
      <c r="AN538" s="368"/>
    </row>
    <row r="539" spans="3:40" s="165" customFormat="1" ht="15">
      <c r="C539" s="368"/>
      <c r="D539" s="368"/>
      <c r="E539" s="171"/>
      <c r="F539" s="368"/>
      <c r="G539" s="368"/>
      <c r="H539" s="368"/>
      <c r="I539" s="368"/>
      <c r="J539" s="368"/>
      <c r="K539" s="368"/>
      <c r="L539" s="368"/>
      <c r="M539" s="368"/>
      <c r="N539" s="368"/>
      <c r="O539" s="368"/>
      <c r="P539" s="368"/>
      <c r="Q539" s="368"/>
      <c r="R539" s="368"/>
      <c r="S539" s="368"/>
      <c r="T539" s="368"/>
      <c r="U539" s="368"/>
      <c r="V539" s="368"/>
      <c r="W539" s="368"/>
      <c r="X539" s="368"/>
      <c r="Y539" s="368"/>
      <c r="Z539" s="368"/>
      <c r="AA539" s="368"/>
      <c r="AB539" s="368"/>
      <c r="AC539" s="368"/>
      <c r="AD539" s="368"/>
      <c r="AE539" s="368"/>
      <c r="AF539" s="368"/>
      <c r="AG539" s="368"/>
      <c r="AH539" s="368"/>
      <c r="AI539" s="368"/>
      <c r="AJ539" s="368"/>
      <c r="AK539" s="368"/>
      <c r="AL539" s="368"/>
      <c r="AM539" s="368"/>
      <c r="AN539" s="368"/>
    </row>
    <row r="540" spans="3:40" s="165" customFormat="1" ht="15">
      <c r="C540" s="368"/>
      <c r="D540" s="368"/>
      <c r="E540" s="171"/>
      <c r="F540" s="368"/>
      <c r="G540" s="368"/>
      <c r="H540" s="368"/>
      <c r="I540" s="368"/>
      <c r="J540" s="368"/>
      <c r="K540" s="368"/>
      <c r="L540" s="368"/>
      <c r="M540" s="368"/>
      <c r="N540" s="368"/>
      <c r="O540" s="368"/>
      <c r="P540" s="368"/>
      <c r="Q540" s="368"/>
      <c r="R540" s="368"/>
      <c r="S540" s="368"/>
      <c r="T540" s="368"/>
      <c r="U540" s="368"/>
      <c r="V540" s="368"/>
      <c r="W540" s="368"/>
      <c r="X540" s="368"/>
      <c r="Y540" s="368"/>
      <c r="Z540" s="368"/>
      <c r="AA540" s="368"/>
      <c r="AB540" s="368"/>
      <c r="AC540" s="368"/>
      <c r="AD540" s="368"/>
      <c r="AE540" s="368"/>
      <c r="AF540" s="368"/>
      <c r="AG540" s="368"/>
      <c r="AH540" s="368"/>
      <c r="AI540" s="368"/>
      <c r="AJ540" s="368"/>
      <c r="AK540" s="368"/>
      <c r="AL540" s="368"/>
      <c r="AM540" s="368"/>
      <c r="AN540" s="368"/>
    </row>
    <row r="541" spans="3:40" s="165" customFormat="1" ht="15">
      <c r="C541" s="368"/>
      <c r="D541" s="368"/>
      <c r="E541" s="171"/>
      <c r="F541" s="368"/>
      <c r="G541" s="368"/>
      <c r="H541" s="368"/>
      <c r="I541" s="368"/>
      <c r="J541" s="368"/>
      <c r="K541" s="368"/>
      <c r="L541" s="368"/>
      <c r="M541" s="368"/>
      <c r="N541" s="368"/>
      <c r="O541" s="368"/>
      <c r="P541" s="368"/>
      <c r="Q541" s="368"/>
      <c r="R541" s="368"/>
      <c r="S541" s="368"/>
      <c r="T541" s="368"/>
      <c r="U541" s="368"/>
      <c r="V541" s="368"/>
      <c r="W541" s="368"/>
      <c r="X541" s="368"/>
      <c r="Y541" s="368"/>
      <c r="Z541" s="368"/>
      <c r="AA541" s="368"/>
      <c r="AB541" s="368"/>
      <c r="AC541" s="368"/>
      <c r="AD541" s="368"/>
      <c r="AE541" s="368"/>
      <c r="AF541" s="368"/>
      <c r="AG541" s="368"/>
      <c r="AH541" s="368"/>
      <c r="AI541" s="368"/>
      <c r="AJ541" s="368"/>
      <c r="AK541" s="368"/>
      <c r="AL541" s="368"/>
      <c r="AM541" s="368"/>
      <c r="AN541" s="368"/>
    </row>
    <row r="542" spans="3:40" s="165" customFormat="1" ht="15">
      <c r="C542" s="368"/>
      <c r="D542" s="368"/>
      <c r="E542" s="171"/>
      <c r="F542" s="368"/>
      <c r="G542" s="368"/>
      <c r="H542" s="368"/>
      <c r="I542" s="368"/>
      <c r="J542" s="368"/>
      <c r="K542" s="368"/>
      <c r="L542" s="368"/>
      <c r="M542" s="368"/>
      <c r="N542" s="368"/>
      <c r="O542" s="368"/>
      <c r="P542" s="368"/>
      <c r="Q542" s="368"/>
      <c r="R542" s="368"/>
      <c r="S542" s="368"/>
      <c r="T542" s="368"/>
      <c r="U542" s="368"/>
      <c r="V542" s="368"/>
      <c r="W542" s="368"/>
      <c r="X542" s="368"/>
      <c r="Y542" s="368"/>
      <c r="Z542" s="368"/>
      <c r="AA542" s="368"/>
      <c r="AB542" s="368"/>
      <c r="AC542" s="368"/>
      <c r="AD542" s="368"/>
      <c r="AE542" s="368"/>
      <c r="AF542" s="368"/>
      <c r="AG542" s="368"/>
      <c r="AH542" s="368"/>
      <c r="AI542" s="368"/>
      <c r="AJ542" s="368"/>
      <c r="AK542" s="368"/>
      <c r="AL542" s="368"/>
      <c r="AM542" s="368"/>
      <c r="AN542" s="368"/>
    </row>
    <row r="543" spans="3:40" s="165" customFormat="1" ht="15">
      <c r="C543" s="368"/>
      <c r="D543" s="368"/>
      <c r="E543" s="171"/>
      <c r="F543" s="368"/>
      <c r="G543" s="368"/>
      <c r="H543" s="368"/>
      <c r="I543" s="368"/>
      <c r="J543" s="368"/>
      <c r="K543" s="368"/>
      <c r="L543" s="368"/>
      <c r="M543" s="368"/>
      <c r="N543" s="368"/>
      <c r="O543" s="368"/>
      <c r="P543" s="368"/>
      <c r="Q543" s="368"/>
      <c r="R543" s="368"/>
      <c r="S543" s="368"/>
      <c r="T543" s="368"/>
      <c r="U543" s="368"/>
      <c r="V543" s="368"/>
      <c r="W543" s="368"/>
      <c r="X543" s="368"/>
      <c r="Y543" s="368"/>
      <c r="Z543" s="368"/>
      <c r="AA543" s="368"/>
      <c r="AB543" s="368"/>
      <c r="AC543" s="368"/>
      <c r="AD543" s="368"/>
      <c r="AE543" s="368"/>
      <c r="AF543" s="368"/>
      <c r="AG543" s="368"/>
      <c r="AH543" s="368"/>
      <c r="AI543" s="368"/>
      <c r="AJ543" s="368"/>
      <c r="AK543" s="368"/>
      <c r="AL543" s="368"/>
      <c r="AM543" s="368"/>
      <c r="AN543" s="368"/>
    </row>
    <row r="544" spans="3:40" ht="15">
      <c r="C544" s="350"/>
      <c r="D544" s="350"/>
      <c r="E544" s="359"/>
      <c r="F544" s="350"/>
      <c r="G544" s="350"/>
      <c r="H544" s="348"/>
      <c r="I544" s="348"/>
      <c r="J544" s="348"/>
      <c r="K544" s="348"/>
      <c r="L544" s="348"/>
      <c r="M544" s="348"/>
      <c r="N544" s="348"/>
      <c r="O544" s="348"/>
      <c r="P544" s="348"/>
      <c r="Q544" s="348"/>
      <c r="R544" s="348"/>
      <c r="S544" s="348"/>
      <c r="T544" s="348"/>
      <c r="U544" s="348"/>
      <c r="V544" s="348"/>
      <c r="W544" s="348"/>
      <c r="X544" s="348"/>
      <c r="Y544" s="348"/>
      <c r="Z544" s="348"/>
      <c r="AA544" s="348"/>
      <c r="AB544" s="348"/>
      <c r="AC544" s="348"/>
      <c r="AD544" s="348"/>
      <c r="AE544" s="348"/>
      <c r="AF544" s="348"/>
      <c r="AG544" s="348"/>
      <c r="AH544" s="348"/>
      <c r="AI544" s="348"/>
      <c r="AJ544" s="348"/>
      <c r="AK544" s="348"/>
      <c r="AL544" s="348"/>
      <c r="AM544" s="348"/>
      <c r="AN544" s="348"/>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sheetData>
  <sheetProtection algorithmName="SHA-512" hashValue="khh3JkySXWxHf3f+nOHyeKLpP3bM48Cy+udVzetyuG3DL+0mEhfZoUWWcbZKS23PTvpvxyz+j6xiLcCY9dr46Q==" saltValue="qTucPeUp0tqqlwyjd1dyZg==" spinCount="100000" sheet="1" objects="1" scenarios="1"/>
  <mergeCells count="10">
    <mergeCell ref="C43:E43"/>
    <mergeCell ref="I43:K43"/>
    <mergeCell ref="I44:K44"/>
    <mergeCell ref="I45:K45"/>
    <mergeCell ref="C33:E41"/>
    <mergeCell ref="F37:H37"/>
    <mergeCell ref="F38:H38"/>
    <mergeCell ref="F39:H39"/>
    <mergeCell ref="C42:E42"/>
    <mergeCell ref="I42:K42"/>
  </mergeCells>
  <conditionalFormatting sqref="P4:P32">
    <cfRule type="cellIs" priority="227" dxfId="13" operator="lessThan">
      <formula>$P$38</formula>
    </cfRule>
  </conditionalFormatting>
  <conditionalFormatting sqref="V4:V32">
    <cfRule type="cellIs" priority="229" dxfId="13" operator="lessThan">
      <formula>$V$38</formula>
    </cfRule>
  </conditionalFormatting>
  <conditionalFormatting sqref="L4:L14 L16:L32">
    <cfRule type="cellIs" priority="226" dxfId="30" operator="greaterThan">
      <formula>0</formula>
    </cfRule>
  </conditionalFormatting>
  <conditionalFormatting sqref="Z4:Z32">
    <cfRule type="cellIs" priority="220" dxfId="93" operator="greaterThan">
      <formula>$Z$37</formula>
    </cfRule>
    <cfRule type="cellIs" priority="230" dxfId="5" operator="lessThan">
      <formula>$Z$38</formula>
    </cfRule>
  </conditionalFormatting>
  <conditionalFormatting sqref="AF4:AF32">
    <cfRule type="cellIs" priority="216" dxfId="5" operator="greaterThan">
      <formula>$AF$37</formula>
    </cfRule>
  </conditionalFormatting>
  <conditionalFormatting sqref="AB4:AB32">
    <cfRule type="cellIs" priority="215" dxfId="13" operator="greaterThan">
      <formula>$AB$37</formula>
    </cfRule>
  </conditionalFormatting>
  <conditionalFormatting sqref="Z5 Z7 Z9 Z11 Z13 Z15 Z17 Z19 Z21 Z23 Z25 Z27 Z29 Z31">
    <cfRule type="containsBlanks" priority="219" dxfId="78">
      <formula>LEN(TRIM(Z5))=0</formula>
    </cfRule>
  </conditionalFormatting>
  <conditionalFormatting sqref="Z4 Z6 Z8 Z10 Z12 Z14 Z16 Z18 Z20 Z22 Z24 Z26 Z28 Z30 Z32">
    <cfRule type="containsBlanks" priority="214" dxfId="88">
      <formula>LEN(TRIM(Z4))=0</formula>
    </cfRule>
  </conditionalFormatting>
  <conditionalFormatting sqref="Y36">
    <cfRule type="cellIs" priority="213" dxfId="3" operator="lessThan">
      <formula>$Y$38</formula>
    </cfRule>
  </conditionalFormatting>
  <conditionalFormatting sqref="L33">
    <cfRule type="cellIs" priority="212" dxfId="3" operator="greaterThan">
      <formula>0</formula>
    </cfRule>
  </conditionalFormatting>
  <conditionalFormatting sqref="Z35">
    <cfRule type="cellIs" priority="209" dxfId="85" operator="greaterThan">
      <formula>$Z$37</formula>
    </cfRule>
  </conditionalFormatting>
  <conditionalFormatting sqref="Z36">
    <cfRule type="cellIs" priority="208" dxfId="3" operator="lessThan">
      <formula>$Z$38</formula>
    </cfRule>
  </conditionalFormatting>
  <conditionalFormatting sqref="AB35">
    <cfRule type="cellIs" priority="207" dxfId="3" operator="greaterThan">
      <formula>$AB$37</formula>
    </cfRule>
  </conditionalFormatting>
  <conditionalFormatting sqref="AF35">
    <cfRule type="cellIs" priority="206" dxfId="3" operator="greaterThan">
      <formula>$AF$37</formula>
    </cfRule>
  </conditionalFormatting>
  <conditionalFormatting sqref="Y34">
    <cfRule type="cellIs" priority="204" dxfId="9" operator="lessThan">
      <formula>$Y$39</formula>
    </cfRule>
  </conditionalFormatting>
  <conditionalFormatting sqref="Y4:Y32">
    <cfRule type="cellIs" priority="203" dxfId="13" operator="lessThan">
      <formula>$Y$38</formula>
    </cfRule>
  </conditionalFormatting>
  <conditionalFormatting sqref="Y4 Y6 Y8 Y10 Y12 Y14 Y16 Y18 Y20 Y22 Y24 Y26 Y28 Y30 Y32">
    <cfRule type="containsBlanks" priority="202" dxfId="79">
      <formula>LEN(TRIM(Y4))=0</formula>
    </cfRule>
  </conditionalFormatting>
  <conditionalFormatting sqref="Y5 Y7 Y9 Y11 Y13 Y15 Y17 Y19 Y21 Y23 Y25 Y27 Y29 Y31">
    <cfRule type="containsBlanks" priority="201" dxfId="78">
      <formula>LEN(TRIM(Y5))=0</formula>
    </cfRule>
  </conditionalFormatting>
  <conditionalFormatting sqref="AD4:AD32">
    <cfRule type="cellIs" priority="200" dxfId="5" operator="greaterThan">
      <formula>$AD$37</formula>
    </cfRule>
  </conditionalFormatting>
  <conditionalFormatting sqref="AD34">
    <cfRule type="cellIs" priority="199" dxfId="9" operator="greaterThan">
      <formula>$AD$39</formula>
    </cfRule>
  </conditionalFormatting>
  <conditionalFormatting sqref="AD35">
    <cfRule type="cellIs" priority="198" dxfId="3" operator="greaterThan">
      <formula>$AD$37</formula>
    </cfRule>
  </conditionalFormatting>
  <conditionalFormatting sqref="O35">
    <cfRule type="cellIs" priority="194" dxfId="4" operator="equal">
      <formula>$O$37+MAX($O$4:$O$32)</formula>
    </cfRule>
    <cfRule type="cellIs" priority="195" dxfId="3" operator="greaterThan">
      <formula>$O$37</formula>
    </cfRule>
  </conditionalFormatting>
  <conditionalFormatting sqref="P35">
    <cfRule type="cellIs" priority="192" dxfId="4" operator="equal">
      <formula>$P$37+MAX($P$4:$P$32)</formula>
    </cfRule>
    <cfRule type="cellIs" priority="193" dxfId="3" operator="greaterThan">
      <formula>$P$37</formula>
    </cfRule>
  </conditionalFormatting>
  <conditionalFormatting sqref="U35">
    <cfRule type="cellIs" priority="184" dxfId="4" operator="equal">
      <formula>$U$37+MAX($U$4:$U$32)</formula>
    </cfRule>
    <cfRule type="cellIs" priority="185" dxfId="3" operator="greaterThan">
      <formula>$U$37</formula>
    </cfRule>
  </conditionalFormatting>
  <conditionalFormatting sqref="V35">
    <cfRule type="cellIs" priority="182" dxfId="4" operator="equal">
      <formula>$V$37+MAX($V$4:$V$32)</formula>
    </cfRule>
    <cfRule type="cellIs" priority="183" dxfId="3" operator="greaterThan">
      <formula>$V$37</formula>
    </cfRule>
  </conditionalFormatting>
  <conditionalFormatting sqref="AH35">
    <cfRule type="cellIs" priority="180" dxfId="4" operator="equal">
      <formula>$AH$37+MAX($AH$4:$AH$32)</formula>
    </cfRule>
    <cfRule type="cellIs" priority="181" dxfId="3" operator="greaterThan">
      <formula>$AH$37</formula>
    </cfRule>
  </conditionalFormatting>
  <conditionalFormatting sqref="AJ35">
    <cfRule type="cellIs" priority="176" dxfId="4" operator="equal">
      <formula>$AJ$37+MAX($AJ$4:$AJ$32)</formula>
    </cfRule>
    <cfRule type="cellIs" priority="177" dxfId="3" operator="greaterThan">
      <formula>$AJ$37</formula>
    </cfRule>
  </conditionalFormatting>
  <conditionalFormatting sqref="AN35">
    <cfRule type="cellIs" priority="172" dxfId="4" operator="equal">
      <formula>$AN$37+MAX($AN$4:$AN$32)</formula>
    </cfRule>
    <cfRule type="cellIs" priority="173" dxfId="3" operator="greaterThan">
      <formula>$AN$37</formula>
    </cfRule>
  </conditionalFormatting>
  <conditionalFormatting sqref="N35">
    <cfRule type="cellIs" priority="166" dxfId="4" operator="equal">
      <formula>$N$37+MAX($N$4:$N$32)</formula>
    </cfRule>
    <cfRule type="cellIs" priority="167" dxfId="3" operator="greaterThan">
      <formula>$N$37</formula>
    </cfRule>
  </conditionalFormatting>
  <conditionalFormatting sqref="T35">
    <cfRule type="cellIs" priority="163" dxfId="4" operator="equal">
      <formula>$T$37+MAX($T$4:$T$32)</formula>
    </cfRule>
    <cfRule type="cellIs" priority="164" dxfId="3" operator="greaterThan">
      <formula>$T$37</formula>
    </cfRule>
  </conditionalFormatting>
  <conditionalFormatting sqref="AG35">
    <cfRule type="cellIs" priority="161" dxfId="4" operator="equal">
      <formula>$AG$37+MAX($AG$4:$AG$32)</formula>
    </cfRule>
    <cfRule type="cellIs" priority="162" dxfId="3" operator="greaterThan">
      <formula>$AG$37</formula>
    </cfRule>
  </conditionalFormatting>
  <conditionalFormatting sqref="AM35">
    <cfRule type="cellIs" priority="159" dxfId="4" operator="equal">
      <formula>$AM$37+MAX($AM$4:$AM$32)</formula>
    </cfRule>
    <cfRule type="cellIs" priority="160" dxfId="3" operator="greaterThan">
      <formula>$AM$37</formula>
    </cfRule>
  </conditionalFormatting>
  <conditionalFormatting sqref="N4:N32">
    <cfRule type="cellIs" priority="157" dxfId="13" operator="greaterThan">
      <formula>$N$37</formula>
    </cfRule>
  </conditionalFormatting>
  <conditionalFormatting sqref="T4:T32">
    <cfRule type="cellIs" priority="155" dxfId="13" operator="greaterThan">
      <formula>$T$37</formula>
    </cfRule>
  </conditionalFormatting>
  <conditionalFormatting sqref="AG4:AG32">
    <cfRule type="cellIs" priority="154" dxfId="13" operator="greaterThan">
      <formula>$AG$37</formula>
    </cfRule>
  </conditionalFormatting>
  <conditionalFormatting sqref="AM4:AM32">
    <cfRule type="cellIs" priority="153" dxfId="13" operator="greaterThan">
      <formula>$AM$37</formula>
    </cfRule>
  </conditionalFormatting>
  <conditionalFormatting sqref="O34">
    <cfRule type="cellIs" priority="149" dxfId="4" operator="equal">
      <formula>$O$39+AVERAGE($O$4:$O$32)</formula>
    </cfRule>
    <cfRule type="cellIs" priority="150" dxfId="9" operator="greaterThan">
      <formula>$O$39</formula>
    </cfRule>
  </conditionalFormatting>
  <conditionalFormatting sqref="U34">
    <cfRule type="cellIs" priority="145" dxfId="4" operator="equal">
      <formula>$U$39+AVERAGE($U$4:$U$32)</formula>
    </cfRule>
    <cfRule type="cellIs" priority="146" dxfId="9" operator="greaterThan">
      <formula>$U$39</formula>
    </cfRule>
  </conditionalFormatting>
  <conditionalFormatting sqref="AH34">
    <cfRule type="cellIs" priority="143" dxfId="4" operator="equal">
      <formula>$AH$39+AVERAGE($AH$4:$AH$32)</formula>
    </cfRule>
    <cfRule type="cellIs" priority="144" dxfId="9" operator="greaterThan">
      <formula>$AH$39</formula>
    </cfRule>
  </conditionalFormatting>
  <conditionalFormatting sqref="AJ34">
    <cfRule type="cellIs" priority="141" dxfId="4" operator="equal">
      <formula>$AJ$39+AVERAGE($AJ$4:$AJ$32)</formula>
    </cfRule>
    <cfRule type="cellIs" priority="142" dxfId="9" operator="greaterThan">
      <formula>$AJ$39</formula>
    </cfRule>
  </conditionalFormatting>
  <conditionalFormatting sqref="AN34">
    <cfRule type="cellIs" priority="139" dxfId="4" operator="equal">
      <formula>$AN$39+AVERAGE($AN$4:$AN$32)</formula>
    </cfRule>
    <cfRule type="cellIs" priority="140" dxfId="9" operator="greaterThan">
      <formula>$AN$39</formula>
    </cfRule>
  </conditionalFormatting>
  <conditionalFormatting sqref="N34">
    <cfRule type="cellIs" priority="136" dxfId="4" operator="equal">
      <formula>$N$39+AVERAGE($N$4:$N$32)</formula>
    </cfRule>
    <cfRule type="cellIs" priority="137" dxfId="9" operator="greaterThan">
      <formula>$N$39</formula>
    </cfRule>
  </conditionalFormatting>
  <conditionalFormatting sqref="T34">
    <cfRule type="cellIs" priority="132" dxfId="4" operator="equal">
      <formula>$T$39+AVERAGE($T$4:$T$32)</formula>
    </cfRule>
    <cfRule type="cellIs" priority="133" dxfId="9" operator="greaterThan">
      <formula>$T$39</formula>
    </cfRule>
  </conditionalFormatting>
  <conditionalFormatting sqref="AG34">
    <cfRule type="cellIs" priority="130" dxfId="4" operator="equal">
      <formula>$AG$39+AVERAGE($AG$4:$AG$32)</formula>
    </cfRule>
    <cfRule type="cellIs" priority="131" dxfId="9" operator="greaterThan">
      <formula>$AG$39</formula>
    </cfRule>
  </conditionalFormatting>
  <conditionalFormatting sqref="AM34">
    <cfRule type="cellIs" priority="128" dxfId="4" operator="equal">
      <formula>$AM$39+AVERAGE($AM$4:$AM$32)</formula>
    </cfRule>
    <cfRule type="cellIs" priority="129" dxfId="9" operator="greaterThan">
      <formula>$AM$39</formula>
    </cfRule>
  </conditionalFormatting>
  <conditionalFormatting sqref="L15">
    <cfRule type="cellIs" priority="127" dxfId="30" operator="greaterThan">
      <formula>0</formula>
    </cfRule>
  </conditionalFormatting>
  <conditionalFormatting sqref="O4:O32">
    <cfRule type="cellIs" priority="122" dxfId="13" operator="between">
      <formula>$O$37</formula>
      <formula>9999</formula>
    </cfRule>
  </conditionalFormatting>
  <conditionalFormatting sqref="U4:U32">
    <cfRule type="cellIs" priority="120" dxfId="13" operator="between">
      <formula>$U$37</formula>
      <formula>9999</formula>
    </cfRule>
  </conditionalFormatting>
  <conditionalFormatting sqref="AH4:AH32">
    <cfRule type="cellIs" priority="119" dxfId="13" operator="between">
      <formula>$AH$37</formula>
      <formula>9999</formula>
    </cfRule>
  </conditionalFormatting>
  <conditionalFormatting sqref="AJ4:AJ32">
    <cfRule type="cellIs" priority="118" dxfId="13" operator="between">
      <formula>$AJ$37</formula>
      <formula>9999</formula>
    </cfRule>
  </conditionalFormatting>
  <conditionalFormatting sqref="AN4:AN32">
    <cfRule type="cellIs" priority="117" dxfId="13" operator="between">
      <formula>$AN$37</formula>
      <formula>9999</formula>
    </cfRule>
  </conditionalFormatting>
  <conditionalFormatting sqref="P36">
    <cfRule type="cellIs" priority="113" dxfId="4" operator="equal">
      <formula>$P$38+MIN($P$4:$P$32)</formula>
    </cfRule>
    <cfRule type="cellIs" priority="114" dxfId="3" operator="lessThan">
      <formula>$P$38</formula>
    </cfRule>
  </conditionalFormatting>
  <conditionalFormatting sqref="V36">
    <cfRule type="cellIs" priority="109" dxfId="4" operator="equal">
      <formula>$V$38+MIN($V$4:$V$32)</formula>
    </cfRule>
    <cfRule type="cellIs" priority="110" dxfId="3" operator="lessThan">
      <formula>$V$38</formula>
    </cfRule>
  </conditionalFormatting>
  <conditionalFormatting sqref="P34">
    <cfRule type="cellIs" priority="99" dxfId="4" operator="equal">
      <formula>$P$39+AVERAGE($P$4:$P$32)</formula>
    </cfRule>
    <cfRule type="cellIs" priority="100" dxfId="9" operator="lessThan">
      <formula>$P$39</formula>
    </cfRule>
  </conditionalFormatting>
  <conditionalFormatting sqref="V34">
    <cfRule type="cellIs" priority="95" dxfId="4" operator="equal">
      <formula>$V$39+AVERAGE($V$4:$V$32)</formula>
    </cfRule>
    <cfRule type="cellIs" priority="96" dxfId="9" operator="lessThan">
      <formula>$V$39</formula>
    </cfRule>
  </conditionalFormatting>
  <conditionalFormatting sqref="AK4:AK32">
    <cfRule type="cellIs" priority="86" dxfId="13" operator="greaterThan">
      <formula>$AK$37</formula>
    </cfRule>
  </conditionalFormatting>
  <conditionalFormatting sqref="AK34">
    <cfRule type="cellIs" priority="84" dxfId="4" operator="equal">
      <formula>$AK$39+AVERAGE($AK$4:$AK$32)</formula>
    </cfRule>
    <cfRule type="cellIs" priority="85" dxfId="9" operator="greaterThan">
      <formula>$AK$39</formula>
    </cfRule>
  </conditionalFormatting>
  <conditionalFormatting sqref="AL4:AL32">
    <cfRule type="cellIs" priority="83" dxfId="13" operator="between">
      <formula>$AL$37</formula>
      <formula>9999</formula>
    </cfRule>
  </conditionalFormatting>
  <conditionalFormatting sqref="AL35">
    <cfRule type="cellIs" priority="87" dxfId="4" operator="equal">
      <formula>$AL$37+MAX($AL$4:$AL$32)</formula>
    </cfRule>
    <cfRule type="cellIs" priority="88" dxfId="3" operator="greaterThan">
      <formula>$AL$37</formula>
    </cfRule>
  </conditionalFormatting>
  <conditionalFormatting sqref="AL34">
    <cfRule type="cellIs" priority="81" dxfId="4" operator="equal">
      <formula>$AL$39+AVERAGE($AL$4:$AL$32)</formula>
    </cfRule>
    <cfRule type="cellIs" priority="82" dxfId="9" operator="greaterThan">
      <formula>$AL$39</formula>
    </cfRule>
  </conditionalFormatting>
  <conditionalFormatting sqref="W4:W32">
    <cfRule type="cellIs" priority="46" dxfId="13" operator="greaterThan">
      <formula>$W$39</formula>
    </cfRule>
  </conditionalFormatting>
  <conditionalFormatting sqref="X4:X32">
    <cfRule type="cellIs" priority="45" dxfId="13" operator="greaterThan">
      <formula>$X$39</formula>
    </cfRule>
  </conditionalFormatting>
  <conditionalFormatting sqref="Q4:Q32">
    <cfRule type="cellIs" priority="35" dxfId="5" operator="greaterThan">
      <formula>$Q$39</formula>
    </cfRule>
  </conditionalFormatting>
  <conditionalFormatting sqref="R4:R32">
    <cfRule type="cellIs" priority="34" dxfId="5" operator="greaterThan">
      <formula>$R$39</formula>
    </cfRule>
  </conditionalFormatting>
  <conditionalFormatting sqref="Q33">
    <cfRule type="cellIs" priority="33" dxfId="9" operator="greaterThan">
      <formula>$Q$39</formula>
    </cfRule>
  </conditionalFormatting>
  <conditionalFormatting sqref="AK35">
    <cfRule type="cellIs" priority="23" dxfId="4" operator="equal">
      <formula>$AK$37+MAX($AK$4:$AK$32)</formula>
    </cfRule>
    <cfRule type="cellIs" priority="24" dxfId="3" operator="greaterThan">
      <formula>$AK$37</formula>
    </cfRule>
  </conditionalFormatting>
  <conditionalFormatting sqref="AF34">
    <cfRule type="cellIs" priority="1" dxfId="857" operator="greaterThanOrEqual">
      <formula>$AF$39</formula>
    </cfRule>
  </conditionalFormatting>
  <dataValidations count="6">
    <dataValidation type="decimal" allowBlank="1" showInputMessage="1" showErrorMessage="1" errorTitle="Numbers Only" error="Enter Numbers Only" sqref="AB4:AB37 AD4:AD37 AE37:AE39 AC37:AC39 AF37 AD39 AG37:AH39 AJ37:AN39 AF39 I4:L39 M4:Z36 M37:AA39 AF4:AM36">
      <formula1>0</formula1>
      <formula2>99999999</formula2>
    </dataValidation>
    <dataValidation type="decimal" allowBlank="1" showInputMessage="1" showErrorMessage="1" errorTitle="Numbers Only" error="Enter Nubers Only" sqref="AF38 AB38:AB39 AD38 AI37:AI38">
      <formula1>0</formula1>
      <formula2>99999999</formula2>
    </dataValidation>
    <dataValidation type="decimal" allowBlank="1" showInputMessage="1" showErrorMessage="1" errorTitle="Numbers Only" sqref="AI39">
      <formula1>0</formula1>
      <formula2>99999999</formula2>
    </dataValidation>
    <dataValidation allowBlank="1" showInputMessage="1" showErrorMessage="1" error="Only the less than symbol &quot;&lt;&quot; may be entered in this column." sqref="AA4:AA32 AC4:AC32 AE4:AE32"/>
    <dataValidation allowBlank="1" showInputMessage="1" showErrorMessage="1" error="Enter County on the January Tab" sqref="I44:K44"/>
    <dataValidation allowBlank="1" showInputMessage="1" showErrorMessage="1" error="Enter Plant Name on January Tab" sqref="I42:K42"/>
  </dataValidations>
  <printOptions horizontalCentered="1" verticalCentered="1"/>
  <pageMargins left="0" right="0" top="0.65" bottom="0.25" header="0.3" footer="0.3"/>
  <pageSetup fitToWidth="0" horizontalDpi="600" verticalDpi="600" orientation="landscape" paperSize="5" scale="50"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Q600"/>
  <sheetViews>
    <sheetView zoomScale="60" zoomScaleNormal="60" zoomScalePageLayoutView="55" workbookViewId="0" topLeftCell="C31">
      <selection activeCell="G46" sqref="G4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147" width="8.7109375" style="165" customWidth="1"/>
    <col min="148" max="16384" width="8.7109375" style="17" customWidth="1"/>
  </cols>
  <sheetData>
    <row r="1" spans="2:147"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row>
    <row r="2" spans="2:147" s="5" customFormat="1" ht="111" customHeight="1" hidden="1" thickBot="1">
      <c r="B2" s="84"/>
      <c r="C2" s="6"/>
      <c r="D2" s="6"/>
      <c r="E2" s="7"/>
      <c r="F2" s="8"/>
      <c r="G2" s="8"/>
      <c r="H2" s="8" t="s">
        <v>227</v>
      </c>
      <c r="I2" s="9">
        <v>46529</v>
      </c>
      <c r="J2" s="346">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row>
    <row r="3" spans="2:147" s="5" customFormat="1" ht="220.5" customHeight="1" hidden="1" thickBot="1">
      <c r="B3" s="85" t="s">
        <v>165</v>
      </c>
      <c r="C3" s="14" t="s">
        <v>236</v>
      </c>
      <c r="D3" s="14" t="s">
        <v>237</v>
      </c>
      <c r="E3" s="30" t="s">
        <v>238</v>
      </c>
      <c r="F3" s="14" t="s">
        <v>239</v>
      </c>
      <c r="G3" s="14" t="s">
        <v>240</v>
      </c>
      <c r="H3" s="14" t="s">
        <v>241</v>
      </c>
      <c r="I3" s="12" t="s">
        <v>242</v>
      </c>
      <c r="J3" s="347"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row>
    <row r="4" spans="2:147" ht="21" customHeight="1">
      <c r="B4" s="84"/>
      <c r="C4" s="334" t="str">
        <f>'Permit Limits'!E5</f>
        <v>TN0067865</v>
      </c>
      <c r="D4" s="334" t="str">
        <f>'Permit Limits'!D10</f>
        <v>External Outfall</v>
      </c>
      <c r="E4" s="335" t="str">
        <f>'Permit Limits'!E10</f>
        <v>001</v>
      </c>
      <c r="F4" s="334">
        <f>'Permit Limits'!H5</f>
        <v>2024</v>
      </c>
      <c r="G4" s="18" t="s">
        <v>327</v>
      </c>
      <c r="H4" s="336">
        <v>1</v>
      </c>
      <c r="I4" s="49">
        <v>0.03</v>
      </c>
      <c r="J4" s="50">
        <v>0.15</v>
      </c>
      <c r="K4" s="314">
        <v>0.114</v>
      </c>
      <c r="L4" s="308">
        <v>0</v>
      </c>
      <c r="M4" s="307"/>
      <c r="N4" s="308"/>
      <c r="O4" s="367" t="str">
        <f aca="true" t="shared" si="0" ref="O4:O34">IF(N4&lt;&gt;0,(8.34*K4*N4),"")</f>
        <v/>
      </c>
      <c r="P4" s="367" t="str">
        <f aca="true" t="shared" si="1" ref="P4:P34">IF(M4&lt;&gt;0,(1-N4/M4)*100,"")</f>
        <v/>
      </c>
      <c r="Q4" s="308"/>
      <c r="R4" s="64"/>
      <c r="S4" s="307"/>
      <c r="T4" s="308"/>
      <c r="U4" s="367" t="str">
        <f aca="true" t="shared" si="2" ref="U4:U34">IF(T4&lt;&gt;0,(8.34*K4*T4),"")</f>
        <v/>
      </c>
      <c r="V4" s="367" t="str">
        <f>IF(S4&lt;&gt;0,(1-T4/S4)*100,"")</f>
        <v/>
      </c>
      <c r="W4" s="308"/>
      <c r="X4" s="64"/>
      <c r="Y4" s="64">
        <v>8.8</v>
      </c>
      <c r="Z4" s="64">
        <v>7.3</v>
      </c>
      <c r="AA4" s="310"/>
      <c r="AB4" s="309"/>
      <c r="AC4" s="52"/>
      <c r="AD4" s="64"/>
      <c r="AE4" s="52"/>
      <c r="AF4" s="145">
        <v>0.97</v>
      </c>
      <c r="AG4" s="308"/>
      <c r="AH4" s="367" t="str">
        <f aca="true" t="shared" si="3" ref="AH4:AH34">IF(AG4&lt;&gt;0,(8.34*K4*AG4),"")</f>
        <v/>
      </c>
      <c r="AI4" s="308"/>
      <c r="AJ4" s="311" t="str">
        <f aca="true" t="shared" si="4" ref="AJ4:AJ34">IF(AI4&lt;&gt;0,(8.34*K4*AI4),"")</f>
        <v/>
      </c>
      <c r="AK4" s="308"/>
      <c r="AL4" s="367" t="str">
        <f aca="true" t="shared" si="5" ref="AL4:AL34">IF(AK4&lt;&gt;0,(8.34*K4*AK4),"")</f>
        <v/>
      </c>
      <c r="AM4" s="308"/>
      <c r="AN4" s="367"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row>
    <row r="5" spans="2:147" ht="21" customHeight="1">
      <c r="B5" s="84"/>
      <c r="C5" s="338" t="str">
        <f>C4</f>
        <v>TN0067865</v>
      </c>
      <c r="D5" s="338" t="str">
        <f>D4</f>
        <v>External Outfall</v>
      </c>
      <c r="E5" s="337" t="str">
        <f>E4</f>
        <v>001</v>
      </c>
      <c r="F5" s="338">
        <f>F4</f>
        <v>2024</v>
      </c>
      <c r="G5" s="338" t="s">
        <v>327</v>
      </c>
      <c r="H5" s="339">
        <v>2</v>
      </c>
      <c r="I5" s="100">
        <v>0.03</v>
      </c>
      <c r="J5" s="106">
        <v>0.14</v>
      </c>
      <c r="K5" s="106">
        <v>0.119</v>
      </c>
      <c r="L5" s="101">
        <v>0</v>
      </c>
      <c r="M5" s="112"/>
      <c r="N5" s="101"/>
      <c r="O5" s="361" t="str">
        <f t="shared" si="0"/>
        <v/>
      </c>
      <c r="P5" s="361" t="str">
        <f t="shared" si="1"/>
        <v/>
      </c>
      <c r="Q5" s="101"/>
      <c r="R5" s="109"/>
      <c r="S5" s="112"/>
      <c r="T5" s="101"/>
      <c r="U5" s="361" t="str">
        <f t="shared" si="2"/>
        <v/>
      </c>
      <c r="V5" s="361" t="str">
        <f>IF(S5&lt;&gt;0,(1-T5/S5)*100,"")</f>
        <v/>
      </c>
      <c r="W5" s="101"/>
      <c r="X5" s="109"/>
      <c r="Y5" s="109"/>
      <c r="Z5" s="109"/>
      <c r="AA5" s="53"/>
      <c r="AB5" s="66"/>
      <c r="AC5" s="54"/>
      <c r="AD5" s="109"/>
      <c r="AE5" s="54"/>
      <c r="AF5" s="146"/>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row>
    <row r="6" spans="2:147" ht="21" customHeight="1">
      <c r="B6" s="84"/>
      <c r="C6" s="338" t="str">
        <f aca="true" t="shared" si="7" ref="C6:C34">C5</f>
        <v>TN0067865</v>
      </c>
      <c r="D6" s="338" t="str">
        <f aca="true" t="shared" si="8" ref="D6:D34">D5</f>
        <v>External Outfall</v>
      </c>
      <c r="E6" s="337" t="str">
        <f aca="true" t="shared" si="9" ref="E6:E34">E5</f>
        <v>001</v>
      </c>
      <c r="F6" s="338">
        <f aca="true" t="shared" si="10" ref="F6:F34">F5</f>
        <v>2024</v>
      </c>
      <c r="G6" s="338" t="s">
        <v>327</v>
      </c>
      <c r="H6" s="339">
        <v>3</v>
      </c>
      <c r="I6" s="104">
        <v>0</v>
      </c>
      <c r="J6" s="107">
        <v>0.128</v>
      </c>
      <c r="K6" s="107">
        <v>0.119</v>
      </c>
      <c r="L6" s="102">
        <v>0</v>
      </c>
      <c r="M6" s="113"/>
      <c r="N6" s="102"/>
      <c r="O6" s="361" t="str">
        <f t="shared" si="0"/>
        <v/>
      </c>
      <c r="P6" s="361" t="str">
        <f t="shared" si="1"/>
        <v/>
      </c>
      <c r="Q6" s="102"/>
      <c r="R6" s="110"/>
      <c r="S6" s="113"/>
      <c r="T6" s="102"/>
      <c r="U6" s="361" t="str">
        <f t="shared" si="2"/>
        <v/>
      </c>
      <c r="V6" s="361" t="str">
        <f aca="true" t="shared" si="11" ref="V6:V33">IF(S6&lt;&gt;0,(1-T6/S6)*100,"")</f>
        <v/>
      </c>
      <c r="W6" s="102"/>
      <c r="X6" s="110"/>
      <c r="Y6" s="110">
        <v>8.8</v>
      </c>
      <c r="Z6" s="110">
        <v>7.4</v>
      </c>
      <c r="AA6" s="55"/>
      <c r="AB6" s="67"/>
      <c r="AC6" s="56"/>
      <c r="AD6" s="110"/>
      <c r="AE6" s="56"/>
      <c r="AF6" s="147">
        <v>1.36</v>
      </c>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c r="DW6" s="368"/>
      <c r="DX6" s="368"/>
      <c r="DY6" s="368"/>
      <c r="DZ6" s="368"/>
      <c r="EA6" s="368"/>
      <c r="EB6" s="368"/>
      <c r="EC6" s="368"/>
      <c r="ED6" s="368"/>
      <c r="EE6" s="368"/>
      <c r="EF6" s="368"/>
      <c r="EG6" s="368"/>
      <c r="EH6" s="368"/>
      <c r="EI6" s="368"/>
      <c r="EJ6" s="368"/>
      <c r="EK6" s="368"/>
      <c r="EL6" s="368"/>
      <c r="EM6" s="368"/>
      <c r="EN6" s="368"/>
      <c r="EO6" s="368"/>
      <c r="EP6" s="368"/>
      <c r="EQ6" s="368"/>
    </row>
    <row r="7" spans="2:147" ht="21" customHeight="1">
      <c r="B7" s="84"/>
      <c r="C7" s="338" t="str">
        <f t="shared" si="7"/>
        <v>TN0067865</v>
      </c>
      <c r="D7" s="338" t="str">
        <f t="shared" si="8"/>
        <v>External Outfall</v>
      </c>
      <c r="E7" s="337" t="str">
        <f t="shared" si="9"/>
        <v>001</v>
      </c>
      <c r="F7" s="338">
        <f t="shared" si="10"/>
        <v>2024</v>
      </c>
      <c r="G7" s="338" t="s">
        <v>327</v>
      </c>
      <c r="H7" s="339">
        <v>4</v>
      </c>
      <c r="I7" s="100">
        <v>0</v>
      </c>
      <c r="J7" s="106">
        <v>0.131</v>
      </c>
      <c r="K7" s="106">
        <v>0.121</v>
      </c>
      <c r="L7" s="101">
        <v>0</v>
      </c>
      <c r="M7" s="112"/>
      <c r="N7" s="101"/>
      <c r="O7" s="361" t="str">
        <f t="shared" si="0"/>
        <v/>
      </c>
      <c r="P7" s="361" t="str">
        <f t="shared" si="1"/>
        <v/>
      </c>
      <c r="Q7" s="101"/>
      <c r="R7" s="109"/>
      <c r="S7" s="112"/>
      <c r="T7" s="101"/>
      <c r="U7" s="361" t="str">
        <f t="shared" si="2"/>
        <v/>
      </c>
      <c r="V7" s="361" t="str">
        <f t="shared" si="11"/>
        <v/>
      </c>
      <c r="W7" s="101"/>
      <c r="X7" s="109"/>
      <c r="Y7" s="109">
        <v>9</v>
      </c>
      <c r="Z7" s="109">
        <v>7.2</v>
      </c>
      <c r="AA7" s="53"/>
      <c r="AB7" s="66"/>
      <c r="AC7" s="54"/>
      <c r="AD7" s="109"/>
      <c r="AE7" s="54"/>
      <c r="AF7" s="146">
        <v>1.35</v>
      </c>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c r="DU7" s="368"/>
      <c r="DV7" s="368"/>
      <c r="DW7" s="368"/>
      <c r="DX7" s="368"/>
      <c r="DY7" s="368"/>
      <c r="DZ7" s="368"/>
      <c r="EA7" s="368"/>
      <c r="EB7" s="368"/>
      <c r="EC7" s="368"/>
      <c r="ED7" s="368"/>
      <c r="EE7" s="368"/>
      <c r="EF7" s="368"/>
      <c r="EG7" s="368"/>
      <c r="EH7" s="368"/>
      <c r="EI7" s="368"/>
      <c r="EJ7" s="368"/>
      <c r="EK7" s="368"/>
      <c r="EL7" s="368"/>
      <c r="EM7" s="368"/>
      <c r="EN7" s="368"/>
      <c r="EO7" s="368"/>
      <c r="EP7" s="368"/>
      <c r="EQ7" s="368"/>
    </row>
    <row r="8" spans="2:147" ht="21" customHeight="1">
      <c r="B8" s="84"/>
      <c r="C8" s="338" t="str">
        <f t="shared" si="7"/>
        <v>TN0067865</v>
      </c>
      <c r="D8" s="338" t="str">
        <f t="shared" si="8"/>
        <v>External Outfall</v>
      </c>
      <c r="E8" s="337" t="str">
        <f t="shared" si="9"/>
        <v>001</v>
      </c>
      <c r="F8" s="338">
        <f t="shared" si="10"/>
        <v>2024</v>
      </c>
      <c r="G8" s="338" t="s">
        <v>327</v>
      </c>
      <c r="H8" s="339">
        <v>5</v>
      </c>
      <c r="I8" s="104">
        <v>0.1</v>
      </c>
      <c r="J8" s="107">
        <v>0.122</v>
      </c>
      <c r="K8" s="107">
        <v>0.113</v>
      </c>
      <c r="L8" s="102">
        <v>0</v>
      </c>
      <c r="M8" s="113"/>
      <c r="N8" s="102"/>
      <c r="O8" s="361" t="str">
        <f t="shared" si="0"/>
        <v/>
      </c>
      <c r="P8" s="361" t="str">
        <f t="shared" si="1"/>
        <v/>
      </c>
      <c r="Q8" s="102"/>
      <c r="R8" s="110"/>
      <c r="S8" s="113"/>
      <c r="T8" s="102"/>
      <c r="U8" s="361" t="str">
        <f t="shared" si="2"/>
        <v/>
      </c>
      <c r="V8" s="361" t="str">
        <f t="shared" si="11"/>
        <v/>
      </c>
      <c r="W8" s="102"/>
      <c r="X8" s="110"/>
      <c r="Y8" s="110">
        <v>8</v>
      </c>
      <c r="Z8" s="110">
        <v>7.3</v>
      </c>
      <c r="AA8" s="55"/>
      <c r="AB8" s="67"/>
      <c r="AC8" s="56"/>
      <c r="AD8" s="110"/>
      <c r="AE8" s="56"/>
      <c r="AF8" s="147">
        <v>1.08</v>
      </c>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row>
    <row r="9" spans="2:147" ht="21" customHeight="1">
      <c r="B9" s="84"/>
      <c r="C9" s="338" t="str">
        <f t="shared" si="7"/>
        <v>TN0067865</v>
      </c>
      <c r="D9" s="338" t="str">
        <f t="shared" si="8"/>
        <v>External Outfall</v>
      </c>
      <c r="E9" s="337" t="str">
        <f t="shared" si="9"/>
        <v>001</v>
      </c>
      <c r="F9" s="338">
        <f t="shared" si="10"/>
        <v>2024</v>
      </c>
      <c r="G9" s="338" t="s">
        <v>327</v>
      </c>
      <c r="H9" s="339">
        <v>6</v>
      </c>
      <c r="I9" s="100">
        <v>0.27</v>
      </c>
      <c r="J9" s="106">
        <v>0.1</v>
      </c>
      <c r="K9" s="106">
        <v>0.099</v>
      </c>
      <c r="L9" s="101">
        <v>0</v>
      </c>
      <c r="M9" s="112">
        <v>180</v>
      </c>
      <c r="N9" s="101">
        <v>17</v>
      </c>
      <c r="O9" s="361">
        <f t="shared" si="0"/>
        <v>14.03622</v>
      </c>
      <c r="P9" s="361">
        <f t="shared" si="1"/>
        <v>90.55555555555556</v>
      </c>
      <c r="Q9" s="101"/>
      <c r="R9" s="109"/>
      <c r="S9" s="112"/>
      <c r="T9" s="101">
        <v>7</v>
      </c>
      <c r="U9" s="361">
        <f t="shared" si="2"/>
        <v>5.77962</v>
      </c>
      <c r="V9" s="361" t="str">
        <f t="shared" si="11"/>
        <v/>
      </c>
      <c r="W9" s="101"/>
      <c r="X9" s="109"/>
      <c r="Y9" s="109">
        <v>8.9</v>
      </c>
      <c r="Z9" s="109">
        <v>7.3</v>
      </c>
      <c r="AA9" s="53" t="s">
        <v>406</v>
      </c>
      <c r="AB9" s="66">
        <v>0.1</v>
      </c>
      <c r="AC9" s="54" t="s">
        <v>406</v>
      </c>
      <c r="AD9" s="109">
        <v>1</v>
      </c>
      <c r="AE9" s="54"/>
      <c r="AF9" s="146">
        <v>1.07</v>
      </c>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row>
    <row r="10" spans="2:147" ht="21" customHeight="1">
      <c r="B10" s="84"/>
      <c r="C10" s="338" t="str">
        <f t="shared" si="7"/>
        <v>TN0067865</v>
      </c>
      <c r="D10" s="338" t="str">
        <f t="shared" si="8"/>
        <v>External Outfall</v>
      </c>
      <c r="E10" s="337" t="str">
        <f t="shared" si="9"/>
        <v>001</v>
      </c>
      <c r="F10" s="338">
        <f t="shared" si="10"/>
        <v>2024</v>
      </c>
      <c r="G10" s="338" t="s">
        <v>327</v>
      </c>
      <c r="H10" s="339">
        <v>7</v>
      </c>
      <c r="I10" s="104">
        <v>0</v>
      </c>
      <c r="J10" s="107">
        <v>0.109</v>
      </c>
      <c r="K10" s="107">
        <v>0.1</v>
      </c>
      <c r="L10" s="102">
        <v>0</v>
      </c>
      <c r="M10" s="113"/>
      <c r="N10" s="102"/>
      <c r="O10" s="361" t="str">
        <f t="shared" si="0"/>
        <v/>
      </c>
      <c r="P10" s="361" t="str">
        <f t="shared" si="1"/>
        <v/>
      </c>
      <c r="Q10" s="102"/>
      <c r="R10" s="110"/>
      <c r="S10" s="113"/>
      <c r="T10" s="102"/>
      <c r="U10" s="361" t="str">
        <f t="shared" si="2"/>
        <v/>
      </c>
      <c r="V10" s="361" t="str">
        <f t="shared" si="11"/>
        <v/>
      </c>
      <c r="W10" s="102"/>
      <c r="X10" s="110"/>
      <c r="Y10" s="110">
        <v>9.3</v>
      </c>
      <c r="Z10" s="110">
        <v>7.5</v>
      </c>
      <c r="AA10" s="55"/>
      <c r="AB10" s="67"/>
      <c r="AC10" s="56"/>
      <c r="AD10" s="110"/>
      <c r="AE10" s="56"/>
      <c r="AF10" s="147">
        <v>0.98</v>
      </c>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row>
    <row r="11" spans="2:147" ht="21" customHeight="1">
      <c r="B11" s="84"/>
      <c r="C11" s="338" t="str">
        <f t="shared" si="7"/>
        <v>TN0067865</v>
      </c>
      <c r="D11" s="338" t="str">
        <f t="shared" si="8"/>
        <v>External Outfall</v>
      </c>
      <c r="E11" s="337" t="str">
        <f t="shared" si="9"/>
        <v>001</v>
      </c>
      <c r="F11" s="338">
        <f t="shared" si="10"/>
        <v>2024</v>
      </c>
      <c r="G11" s="338" t="s">
        <v>327</v>
      </c>
      <c r="H11" s="339">
        <v>8</v>
      </c>
      <c r="I11" s="100">
        <v>0.07</v>
      </c>
      <c r="J11" s="106">
        <v>0.116</v>
      </c>
      <c r="K11" s="106">
        <v>0.11</v>
      </c>
      <c r="L11" s="101">
        <v>0</v>
      </c>
      <c r="M11" s="112"/>
      <c r="N11" s="101"/>
      <c r="O11" s="361" t="str">
        <f t="shared" si="0"/>
        <v/>
      </c>
      <c r="P11" s="361" t="str">
        <f t="shared" si="1"/>
        <v/>
      </c>
      <c r="Q11" s="101"/>
      <c r="R11" s="109"/>
      <c r="S11" s="112"/>
      <c r="T11" s="101"/>
      <c r="U11" s="361" t="str">
        <f t="shared" si="2"/>
        <v/>
      </c>
      <c r="V11" s="361" t="str">
        <f t="shared" si="11"/>
        <v/>
      </c>
      <c r="W11" s="101"/>
      <c r="X11" s="109"/>
      <c r="Y11" s="109"/>
      <c r="Z11" s="109"/>
      <c r="AA11" s="53"/>
      <c r="AB11" s="66"/>
      <c r="AC11" s="54"/>
      <c r="AD11" s="109"/>
      <c r="AE11" s="54"/>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row>
    <row r="12" spans="2:147" ht="21" customHeight="1">
      <c r="B12" s="84"/>
      <c r="C12" s="338" t="str">
        <f t="shared" si="7"/>
        <v>TN0067865</v>
      </c>
      <c r="D12" s="338" t="str">
        <f t="shared" si="8"/>
        <v>External Outfall</v>
      </c>
      <c r="E12" s="337" t="str">
        <f t="shared" si="9"/>
        <v>001</v>
      </c>
      <c r="F12" s="338">
        <f t="shared" si="10"/>
        <v>2024</v>
      </c>
      <c r="G12" s="338" t="s">
        <v>327</v>
      </c>
      <c r="H12" s="339">
        <v>9</v>
      </c>
      <c r="I12" s="104">
        <v>0.03</v>
      </c>
      <c r="J12" s="107">
        <v>0.103</v>
      </c>
      <c r="K12" s="107">
        <v>0.097</v>
      </c>
      <c r="L12" s="102">
        <v>0</v>
      </c>
      <c r="M12" s="113"/>
      <c r="N12" s="102"/>
      <c r="O12" s="361" t="str">
        <f t="shared" si="0"/>
        <v/>
      </c>
      <c r="P12" s="361" t="str">
        <f t="shared" si="1"/>
        <v/>
      </c>
      <c r="Q12" s="102">
        <v>17</v>
      </c>
      <c r="R12" s="110">
        <v>14</v>
      </c>
      <c r="S12" s="113"/>
      <c r="T12" s="102"/>
      <c r="U12" s="361" t="str">
        <f t="shared" si="2"/>
        <v/>
      </c>
      <c r="V12" s="361" t="str">
        <f t="shared" si="11"/>
        <v/>
      </c>
      <c r="W12" s="102">
        <v>7</v>
      </c>
      <c r="X12" s="110">
        <v>5.8</v>
      </c>
      <c r="Y12" s="110"/>
      <c r="Z12" s="110"/>
      <c r="AA12" s="55"/>
      <c r="AB12" s="67"/>
      <c r="AC12" s="56"/>
      <c r="AD12" s="110"/>
      <c r="AE12" s="56"/>
      <c r="AF12" s="147"/>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row>
    <row r="13" spans="2:147" ht="21" customHeight="1">
      <c r="B13" s="84"/>
      <c r="C13" s="338" t="str">
        <f t="shared" si="7"/>
        <v>TN0067865</v>
      </c>
      <c r="D13" s="338" t="str">
        <f t="shared" si="8"/>
        <v>External Outfall</v>
      </c>
      <c r="E13" s="337" t="str">
        <f t="shared" si="9"/>
        <v>001</v>
      </c>
      <c r="F13" s="338">
        <f t="shared" si="10"/>
        <v>2024</v>
      </c>
      <c r="G13" s="338" t="s">
        <v>327</v>
      </c>
      <c r="H13" s="339">
        <v>10</v>
      </c>
      <c r="I13" s="100">
        <v>0</v>
      </c>
      <c r="J13" s="106">
        <v>0.107</v>
      </c>
      <c r="K13" s="106">
        <v>0.101</v>
      </c>
      <c r="L13" s="101">
        <v>0</v>
      </c>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4"/>
      <c r="AD13" s="109"/>
      <c r="AE13" s="54"/>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row>
    <row r="14" spans="2:147" ht="21" customHeight="1">
      <c r="B14" s="84"/>
      <c r="C14" s="338" t="str">
        <f t="shared" si="7"/>
        <v>TN0067865</v>
      </c>
      <c r="D14" s="338" t="str">
        <f t="shared" si="8"/>
        <v>External Outfall</v>
      </c>
      <c r="E14" s="337" t="str">
        <f t="shared" si="9"/>
        <v>001</v>
      </c>
      <c r="F14" s="338">
        <f t="shared" si="10"/>
        <v>2024</v>
      </c>
      <c r="G14" s="338" t="s">
        <v>327</v>
      </c>
      <c r="H14" s="339">
        <v>11</v>
      </c>
      <c r="I14" s="104">
        <v>0</v>
      </c>
      <c r="J14" s="107">
        <v>0.094</v>
      </c>
      <c r="K14" s="107">
        <v>0.089</v>
      </c>
      <c r="L14" s="102">
        <v>0</v>
      </c>
      <c r="M14" s="70"/>
      <c r="N14" s="71"/>
      <c r="O14" s="361" t="str">
        <f t="shared" si="0"/>
        <v/>
      </c>
      <c r="P14" s="361" t="str">
        <f t="shared" si="1"/>
        <v/>
      </c>
      <c r="Q14" s="102"/>
      <c r="R14" s="110"/>
      <c r="S14" s="70"/>
      <c r="T14" s="71"/>
      <c r="U14" s="361" t="str">
        <f t="shared" si="2"/>
        <v/>
      </c>
      <c r="V14" s="361" t="str">
        <f t="shared" si="11"/>
        <v/>
      </c>
      <c r="W14" s="102"/>
      <c r="X14" s="110"/>
      <c r="Y14" s="110">
        <v>10</v>
      </c>
      <c r="Z14" s="110">
        <v>7.4</v>
      </c>
      <c r="AA14" s="55"/>
      <c r="AB14" s="67"/>
      <c r="AC14" s="56"/>
      <c r="AD14" s="110"/>
      <c r="AE14" s="56"/>
      <c r="AF14" s="147">
        <v>1.25</v>
      </c>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row>
    <row r="15" spans="2:147" ht="21" customHeight="1">
      <c r="B15" s="84"/>
      <c r="C15" s="338" t="str">
        <f t="shared" si="7"/>
        <v>TN0067865</v>
      </c>
      <c r="D15" s="338" t="str">
        <f t="shared" si="8"/>
        <v>External Outfall</v>
      </c>
      <c r="E15" s="337" t="str">
        <f t="shared" si="9"/>
        <v>001</v>
      </c>
      <c r="F15" s="338">
        <f t="shared" si="10"/>
        <v>2024</v>
      </c>
      <c r="G15" s="338" t="s">
        <v>327</v>
      </c>
      <c r="H15" s="339">
        <v>12</v>
      </c>
      <c r="I15" s="100">
        <v>0</v>
      </c>
      <c r="J15" s="106">
        <v>0.104</v>
      </c>
      <c r="K15" s="106">
        <v>0.095</v>
      </c>
      <c r="L15" s="101">
        <v>0</v>
      </c>
      <c r="M15" s="112"/>
      <c r="N15" s="101"/>
      <c r="O15" s="361" t="str">
        <f t="shared" si="0"/>
        <v/>
      </c>
      <c r="P15" s="361" t="str">
        <f t="shared" si="1"/>
        <v/>
      </c>
      <c r="Q15" s="101"/>
      <c r="R15" s="109"/>
      <c r="S15" s="112"/>
      <c r="T15" s="101"/>
      <c r="U15" s="361" t="str">
        <f t="shared" si="2"/>
        <v/>
      </c>
      <c r="V15" s="361" t="str">
        <f t="shared" si="11"/>
        <v/>
      </c>
      <c r="W15" s="101"/>
      <c r="X15" s="109"/>
      <c r="Y15" s="109">
        <v>9.2</v>
      </c>
      <c r="Z15" s="109">
        <v>7.5</v>
      </c>
      <c r="AA15" s="53"/>
      <c r="AB15" s="66"/>
      <c r="AC15" s="54"/>
      <c r="AD15" s="109"/>
      <c r="AE15" s="54"/>
      <c r="AF15" s="146">
        <v>1.33</v>
      </c>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row>
    <row r="16" spans="2:147" ht="21" customHeight="1">
      <c r="B16" s="84"/>
      <c r="C16" s="338" t="str">
        <f t="shared" si="7"/>
        <v>TN0067865</v>
      </c>
      <c r="D16" s="338" t="str">
        <f t="shared" si="8"/>
        <v>External Outfall</v>
      </c>
      <c r="E16" s="337" t="str">
        <f t="shared" si="9"/>
        <v>001</v>
      </c>
      <c r="F16" s="338">
        <f t="shared" si="10"/>
        <v>2024</v>
      </c>
      <c r="G16" s="338" t="s">
        <v>327</v>
      </c>
      <c r="H16" s="339">
        <v>13</v>
      </c>
      <c r="I16" s="104">
        <v>0</v>
      </c>
      <c r="J16" s="107">
        <v>0.065</v>
      </c>
      <c r="K16" s="107">
        <v>0.062</v>
      </c>
      <c r="L16" s="102">
        <v>0</v>
      </c>
      <c r="M16" s="70">
        <v>228</v>
      </c>
      <c r="N16" s="71">
        <v>16</v>
      </c>
      <c r="O16" s="361">
        <f t="shared" si="0"/>
        <v>8.27328</v>
      </c>
      <c r="P16" s="361">
        <f t="shared" si="1"/>
        <v>92.98245614035088</v>
      </c>
      <c r="Q16" s="102"/>
      <c r="R16" s="110"/>
      <c r="S16" s="70"/>
      <c r="T16" s="71">
        <v>11</v>
      </c>
      <c r="U16" s="361">
        <f t="shared" si="2"/>
        <v>5.68788</v>
      </c>
      <c r="V16" s="361" t="str">
        <f t="shared" si="11"/>
        <v/>
      </c>
      <c r="W16" s="102"/>
      <c r="X16" s="110"/>
      <c r="Y16" s="72">
        <v>10.3</v>
      </c>
      <c r="Z16" s="72">
        <v>7.4</v>
      </c>
      <c r="AA16" s="73" t="s">
        <v>406</v>
      </c>
      <c r="AB16" s="31">
        <v>0.1</v>
      </c>
      <c r="AC16" s="74" t="s">
        <v>406</v>
      </c>
      <c r="AD16" s="72">
        <v>1</v>
      </c>
      <c r="AE16" s="74"/>
      <c r="AF16" s="148">
        <v>1.15</v>
      </c>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row>
    <row r="17" spans="2:40" ht="21" customHeight="1">
      <c r="B17" s="84"/>
      <c r="C17" s="338" t="str">
        <f t="shared" si="7"/>
        <v>TN0067865</v>
      </c>
      <c r="D17" s="338" t="str">
        <f t="shared" si="8"/>
        <v>External Outfall</v>
      </c>
      <c r="E17" s="337" t="str">
        <f t="shared" si="9"/>
        <v>001</v>
      </c>
      <c r="F17" s="338">
        <f t="shared" si="10"/>
        <v>2024</v>
      </c>
      <c r="G17" s="338" t="s">
        <v>327</v>
      </c>
      <c r="H17" s="339">
        <v>14</v>
      </c>
      <c r="I17" s="100">
        <v>0</v>
      </c>
      <c r="J17" s="106">
        <v>0.107</v>
      </c>
      <c r="K17" s="106">
        <v>0.099</v>
      </c>
      <c r="L17" s="101">
        <v>0</v>
      </c>
      <c r="M17" s="112"/>
      <c r="N17" s="101"/>
      <c r="O17" s="361" t="str">
        <f t="shared" si="0"/>
        <v/>
      </c>
      <c r="P17" s="361" t="str">
        <f t="shared" si="1"/>
        <v/>
      </c>
      <c r="Q17" s="101"/>
      <c r="R17" s="109"/>
      <c r="S17" s="112"/>
      <c r="T17" s="101"/>
      <c r="U17" s="361" t="str">
        <f t="shared" si="2"/>
        <v/>
      </c>
      <c r="V17" s="361" t="str">
        <f t="shared" si="11"/>
        <v/>
      </c>
      <c r="W17" s="101"/>
      <c r="X17" s="109"/>
      <c r="Y17" s="109">
        <v>8.9</v>
      </c>
      <c r="Z17" s="109">
        <v>7.4</v>
      </c>
      <c r="AA17" s="53"/>
      <c r="AB17" s="66"/>
      <c r="AC17" s="54"/>
      <c r="AD17" s="109"/>
      <c r="AE17" s="54"/>
      <c r="AF17" s="146">
        <v>0.95</v>
      </c>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0"/>
        <v>2024</v>
      </c>
      <c r="G18" s="338" t="s">
        <v>327</v>
      </c>
      <c r="H18" s="339">
        <v>15</v>
      </c>
      <c r="I18" s="104">
        <v>1.3</v>
      </c>
      <c r="J18" s="107">
        <v>0.166</v>
      </c>
      <c r="K18" s="107">
        <v>0.123</v>
      </c>
      <c r="L18" s="102">
        <v>0</v>
      </c>
      <c r="M18" s="113"/>
      <c r="N18" s="102"/>
      <c r="O18" s="361" t="str">
        <f t="shared" si="0"/>
        <v/>
      </c>
      <c r="P18" s="361" t="str">
        <f t="shared" si="1"/>
        <v/>
      </c>
      <c r="Q18" s="102"/>
      <c r="R18" s="110"/>
      <c r="S18" s="113"/>
      <c r="T18" s="102"/>
      <c r="U18" s="361" t="str">
        <f t="shared" si="2"/>
        <v/>
      </c>
      <c r="V18" s="361" t="str">
        <f t="shared" si="11"/>
        <v/>
      </c>
      <c r="W18" s="102"/>
      <c r="X18" s="110"/>
      <c r="Y18" s="110"/>
      <c r="Z18" s="110"/>
      <c r="AA18" s="55"/>
      <c r="AB18" s="67"/>
      <c r="AC18" s="56"/>
      <c r="AD18" s="110"/>
      <c r="AE18" s="56"/>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0"/>
        <v>2024</v>
      </c>
      <c r="G19" s="338" t="s">
        <v>327</v>
      </c>
      <c r="H19" s="339">
        <v>16</v>
      </c>
      <c r="I19" s="100">
        <v>0</v>
      </c>
      <c r="J19" s="106">
        <v>0.136</v>
      </c>
      <c r="K19" s="106">
        <v>0.101</v>
      </c>
      <c r="L19" s="101">
        <v>0</v>
      </c>
      <c r="M19" s="112"/>
      <c r="N19" s="101"/>
      <c r="O19" s="361" t="str">
        <f t="shared" si="0"/>
        <v/>
      </c>
      <c r="P19" s="361" t="str">
        <f t="shared" si="1"/>
        <v/>
      </c>
      <c r="Q19" s="101">
        <v>16</v>
      </c>
      <c r="R19" s="109">
        <v>8.3</v>
      </c>
      <c r="S19" s="112"/>
      <c r="T19" s="101"/>
      <c r="U19" s="361" t="str">
        <f t="shared" si="2"/>
        <v/>
      </c>
      <c r="V19" s="361" t="str">
        <f t="shared" si="11"/>
        <v/>
      </c>
      <c r="W19" s="101">
        <v>11</v>
      </c>
      <c r="X19" s="109">
        <v>5.7</v>
      </c>
      <c r="Y19" s="109">
        <v>8.3</v>
      </c>
      <c r="Z19" s="109">
        <v>7.5</v>
      </c>
      <c r="AA19" s="53"/>
      <c r="AB19" s="66"/>
      <c r="AC19" s="54"/>
      <c r="AD19" s="109"/>
      <c r="AE19" s="54"/>
      <c r="AF19" s="146">
        <v>1.2</v>
      </c>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0"/>
        <v>2024</v>
      </c>
      <c r="G20" s="338" t="s">
        <v>327</v>
      </c>
      <c r="H20" s="339">
        <v>17</v>
      </c>
      <c r="I20" s="104">
        <v>0</v>
      </c>
      <c r="J20" s="107">
        <v>0.122</v>
      </c>
      <c r="K20" s="107">
        <v>0.098</v>
      </c>
      <c r="L20" s="102">
        <v>0</v>
      </c>
      <c r="M20" s="113"/>
      <c r="N20" s="102"/>
      <c r="O20" s="361" t="str">
        <f t="shared" si="0"/>
        <v/>
      </c>
      <c r="P20" s="361" t="str">
        <f t="shared" si="1"/>
        <v/>
      </c>
      <c r="Q20" s="102"/>
      <c r="R20" s="110"/>
      <c r="S20" s="113"/>
      <c r="T20" s="102"/>
      <c r="U20" s="361" t="str">
        <f t="shared" si="2"/>
        <v/>
      </c>
      <c r="V20" s="361" t="str">
        <f t="shared" si="11"/>
        <v/>
      </c>
      <c r="W20" s="102"/>
      <c r="X20" s="110"/>
      <c r="Y20" s="110">
        <v>9.5</v>
      </c>
      <c r="Z20" s="110">
        <v>7.4</v>
      </c>
      <c r="AA20" s="55"/>
      <c r="AB20" s="67"/>
      <c r="AC20" s="56"/>
      <c r="AD20" s="110"/>
      <c r="AE20" s="56"/>
      <c r="AF20" s="147">
        <v>0.94</v>
      </c>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0"/>
        <v>2024</v>
      </c>
      <c r="G21" s="338" t="s">
        <v>327</v>
      </c>
      <c r="H21" s="339">
        <v>18</v>
      </c>
      <c r="I21" s="100">
        <v>0</v>
      </c>
      <c r="J21" s="106">
        <v>0.17</v>
      </c>
      <c r="K21" s="106">
        <v>0.136</v>
      </c>
      <c r="L21" s="101">
        <v>0</v>
      </c>
      <c r="M21" s="112"/>
      <c r="N21" s="101"/>
      <c r="O21" s="361" t="str">
        <f t="shared" si="0"/>
        <v/>
      </c>
      <c r="P21" s="361" t="str">
        <f t="shared" si="1"/>
        <v/>
      </c>
      <c r="Q21" s="101"/>
      <c r="R21" s="109"/>
      <c r="S21" s="112"/>
      <c r="T21" s="101"/>
      <c r="U21" s="361" t="str">
        <f t="shared" si="2"/>
        <v/>
      </c>
      <c r="V21" s="361" t="str">
        <f t="shared" si="11"/>
        <v/>
      </c>
      <c r="W21" s="101"/>
      <c r="X21" s="109"/>
      <c r="Y21" s="109">
        <v>7.8</v>
      </c>
      <c r="Z21" s="109">
        <v>7.4</v>
      </c>
      <c r="AA21" s="53"/>
      <c r="AB21" s="66"/>
      <c r="AC21" s="54"/>
      <c r="AD21" s="109"/>
      <c r="AE21" s="54"/>
      <c r="AF21" s="146">
        <v>0.81</v>
      </c>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0"/>
        <v>2024</v>
      </c>
      <c r="G22" s="338" t="s">
        <v>327</v>
      </c>
      <c r="H22" s="339">
        <v>19</v>
      </c>
      <c r="I22" s="104">
        <v>0</v>
      </c>
      <c r="J22" s="107">
        <v>0.135</v>
      </c>
      <c r="K22" s="107">
        <v>0.12</v>
      </c>
      <c r="L22" s="102">
        <v>0</v>
      </c>
      <c r="M22" s="70"/>
      <c r="N22" s="71"/>
      <c r="O22" s="361" t="str">
        <f t="shared" si="0"/>
        <v/>
      </c>
      <c r="P22" s="361" t="str">
        <f t="shared" si="1"/>
        <v/>
      </c>
      <c r="Q22" s="102"/>
      <c r="R22" s="110"/>
      <c r="S22" s="70"/>
      <c r="T22" s="71"/>
      <c r="U22" s="361" t="str">
        <f t="shared" si="2"/>
        <v/>
      </c>
      <c r="V22" s="361" t="str">
        <f t="shared" si="11"/>
        <v/>
      </c>
      <c r="W22" s="102"/>
      <c r="X22" s="110"/>
      <c r="Y22" s="110">
        <v>8.6</v>
      </c>
      <c r="Z22" s="110">
        <v>7.3</v>
      </c>
      <c r="AA22" s="55"/>
      <c r="AB22" s="67"/>
      <c r="AC22" s="56"/>
      <c r="AD22" s="110"/>
      <c r="AE22" s="56"/>
      <c r="AF22" s="147">
        <v>1.18</v>
      </c>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0"/>
        <v>2024</v>
      </c>
      <c r="G23" s="338" t="s">
        <v>327</v>
      </c>
      <c r="H23" s="339">
        <v>20</v>
      </c>
      <c r="I23" s="100">
        <v>0</v>
      </c>
      <c r="J23" s="106">
        <v>0.172</v>
      </c>
      <c r="K23" s="106">
        <v>0.196</v>
      </c>
      <c r="L23" s="101">
        <v>0</v>
      </c>
      <c r="M23" s="112">
        <v>1120</v>
      </c>
      <c r="N23" s="101">
        <v>24</v>
      </c>
      <c r="O23" s="361">
        <f t="shared" si="0"/>
        <v>39.23136</v>
      </c>
      <c r="P23" s="361">
        <f t="shared" si="1"/>
        <v>97.85714285714285</v>
      </c>
      <c r="Q23" s="101"/>
      <c r="R23" s="109"/>
      <c r="S23" s="112"/>
      <c r="T23" s="101">
        <v>3</v>
      </c>
      <c r="U23" s="361">
        <f t="shared" si="2"/>
        <v>4.90392</v>
      </c>
      <c r="V23" s="361" t="str">
        <f t="shared" si="11"/>
        <v/>
      </c>
      <c r="W23" s="101"/>
      <c r="X23" s="109"/>
      <c r="Y23" s="109">
        <v>8.9</v>
      </c>
      <c r="Z23" s="109">
        <v>7.3</v>
      </c>
      <c r="AA23" s="53" t="s">
        <v>406</v>
      </c>
      <c r="AB23" s="66">
        <v>0.1</v>
      </c>
      <c r="AC23" s="54" t="s">
        <v>406</v>
      </c>
      <c r="AD23" s="109">
        <v>1</v>
      </c>
      <c r="AE23" s="54"/>
      <c r="AF23" s="146">
        <v>1.3</v>
      </c>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0"/>
        <v>2024</v>
      </c>
      <c r="G24" s="338" t="s">
        <v>327</v>
      </c>
      <c r="H24" s="339">
        <v>21</v>
      </c>
      <c r="I24" s="104">
        <v>0</v>
      </c>
      <c r="J24" s="107">
        <v>0.161</v>
      </c>
      <c r="K24" s="107">
        <v>0.183</v>
      </c>
      <c r="L24" s="102">
        <v>0</v>
      </c>
      <c r="M24" s="70"/>
      <c r="N24" s="71"/>
      <c r="O24" s="361" t="str">
        <f t="shared" si="0"/>
        <v/>
      </c>
      <c r="P24" s="361" t="str">
        <f t="shared" si="1"/>
        <v/>
      </c>
      <c r="Q24" s="102"/>
      <c r="R24" s="110"/>
      <c r="S24" s="70"/>
      <c r="T24" s="71"/>
      <c r="U24" s="361" t="str">
        <f t="shared" si="2"/>
        <v/>
      </c>
      <c r="V24" s="361" t="str">
        <f t="shared" si="11"/>
        <v/>
      </c>
      <c r="W24" s="102"/>
      <c r="X24" s="110"/>
      <c r="Y24" s="110">
        <v>8.7</v>
      </c>
      <c r="Z24" s="110">
        <v>7.4</v>
      </c>
      <c r="AA24" s="55"/>
      <c r="AB24" s="67"/>
      <c r="AC24" s="56"/>
      <c r="AD24" s="110"/>
      <c r="AE24" s="56"/>
      <c r="AF24" s="147">
        <v>1.19</v>
      </c>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0"/>
        <v>2024</v>
      </c>
      <c r="G25" s="338" t="s">
        <v>327</v>
      </c>
      <c r="H25" s="339">
        <v>22</v>
      </c>
      <c r="I25" s="100">
        <v>0</v>
      </c>
      <c r="J25" s="106">
        <v>0.139</v>
      </c>
      <c r="K25" s="106">
        <v>0.201</v>
      </c>
      <c r="L25" s="101">
        <v>0</v>
      </c>
      <c r="M25" s="112"/>
      <c r="N25" s="101"/>
      <c r="O25" s="361" t="str">
        <f t="shared" si="0"/>
        <v/>
      </c>
      <c r="P25" s="361" t="str">
        <f t="shared" si="1"/>
        <v/>
      </c>
      <c r="Q25" s="101"/>
      <c r="R25" s="109"/>
      <c r="S25" s="112"/>
      <c r="T25" s="101"/>
      <c r="U25" s="361" t="str">
        <f t="shared" si="2"/>
        <v/>
      </c>
      <c r="V25" s="361" t="str">
        <f t="shared" si="11"/>
        <v/>
      </c>
      <c r="W25" s="101"/>
      <c r="X25" s="109"/>
      <c r="Y25" s="109"/>
      <c r="Z25" s="109"/>
      <c r="AA25" s="53"/>
      <c r="AB25" s="66"/>
      <c r="AC25" s="54"/>
      <c r="AD25" s="109"/>
      <c r="AE25" s="54"/>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0"/>
        <v>2024</v>
      </c>
      <c r="G26" s="338" t="s">
        <v>327</v>
      </c>
      <c r="H26" s="339">
        <v>23</v>
      </c>
      <c r="I26" s="104">
        <v>0.33</v>
      </c>
      <c r="J26" s="107">
        <v>0.148</v>
      </c>
      <c r="K26" s="107">
        <v>0.16</v>
      </c>
      <c r="L26" s="102">
        <v>0</v>
      </c>
      <c r="M26" s="113"/>
      <c r="N26" s="102"/>
      <c r="O26" s="361" t="str">
        <f t="shared" si="0"/>
        <v/>
      </c>
      <c r="P26" s="361" t="str">
        <f t="shared" si="1"/>
        <v/>
      </c>
      <c r="Q26" s="102">
        <v>24</v>
      </c>
      <c r="R26" s="110">
        <v>39.2</v>
      </c>
      <c r="S26" s="113"/>
      <c r="T26" s="102"/>
      <c r="U26" s="361" t="str">
        <f t="shared" si="2"/>
        <v/>
      </c>
      <c r="V26" s="361" t="str">
        <f t="shared" si="11"/>
        <v/>
      </c>
      <c r="W26" s="102">
        <v>3</v>
      </c>
      <c r="X26" s="110">
        <v>4.9</v>
      </c>
      <c r="Y26" s="110"/>
      <c r="Z26" s="110"/>
      <c r="AA26" s="55"/>
      <c r="AB26" s="67"/>
      <c r="AC26" s="56"/>
      <c r="AD26" s="110"/>
      <c r="AE26" s="56"/>
      <c r="AF26" s="147"/>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0"/>
        <v>2024</v>
      </c>
      <c r="G27" s="338" t="s">
        <v>327</v>
      </c>
      <c r="H27" s="339">
        <v>24</v>
      </c>
      <c r="I27" s="100">
        <v>0</v>
      </c>
      <c r="J27" s="106">
        <v>0.153</v>
      </c>
      <c r="K27" s="106">
        <v>0.156</v>
      </c>
      <c r="L27" s="101">
        <v>0</v>
      </c>
      <c r="M27" s="112"/>
      <c r="N27" s="101"/>
      <c r="O27" s="361" t="str">
        <f t="shared" si="0"/>
        <v/>
      </c>
      <c r="P27" s="361" t="str">
        <f t="shared" si="1"/>
        <v/>
      </c>
      <c r="Q27" s="101"/>
      <c r="R27" s="109"/>
      <c r="S27" s="112"/>
      <c r="T27" s="101"/>
      <c r="U27" s="361" t="str">
        <f t="shared" si="2"/>
        <v/>
      </c>
      <c r="V27" s="361" t="str">
        <f t="shared" si="11"/>
        <v/>
      </c>
      <c r="W27" s="101"/>
      <c r="X27" s="109"/>
      <c r="Y27" s="109">
        <v>9.7</v>
      </c>
      <c r="Z27" s="109">
        <v>7.3</v>
      </c>
      <c r="AA27" s="53"/>
      <c r="AB27" s="66"/>
      <c r="AC27" s="54"/>
      <c r="AD27" s="109"/>
      <c r="AE27" s="54"/>
      <c r="AF27" s="146">
        <v>1.13</v>
      </c>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0"/>
        <v>2024</v>
      </c>
      <c r="G28" s="338" t="s">
        <v>327</v>
      </c>
      <c r="H28" s="339">
        <v>25</v>
      </c>
      <c r="I28" s="104">
        <v>0.35</v>
      </c>
      <c r="J28" s="107">
        <v>0.174</v>
      </c>
      <c r="K28" s="107">
        <v>0.138</v>
      </c>
      <c r="L28" s="102">
        <v>0</v>
      </c>
      <c r="M28" s="70"/>
      <c r="N28" s="71"/>
      <c r="O28" s="361" t="str">
        <f t="shared" si="0"/>
        <v/>
      </c>
      <c r="P28" s="361" t="str">
        <f t="shared" si="1"/>
        <v/>
      </c>
      <c r="Q28" s="102"/>
      <c r="R28" s="110"/>
      <c r="S28" s="70"/>
      <c r="T28" s="71"/>
      <c r="U28" s="361" t="str">
        <f t="shared" si="2"/>
        <v/>
      </c>
      <c r="V28" s="361" t="str">
        <f t="shared" si="11"/>
        <v/>
      </c>
      <c r="W28" s="102"/>
      <c r="X28" s="110"/>
      <c r="Y28" s="110"/>
      <c r="Z28" s="110"/>
      <c r="AA28" s="55"/>
      <c r="AB28" s="67"/>
      <c r="AC28" s="56"/>
      <c r="AD28" s="110"/>
      <c r="AE28" s="56"/>
      <c r="AF28" s="147"/>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0"/>
        <v>2024</v>
      </c>
      <c r="G29" s="338" t="s">
        <v>327</v>
      </c>
      <c r="H29" s="339">
        <v>26</v>
      </c>
      <c r="I29" s="100">
        <v>0.8</v>
      </c>
      <c r="J29" s="106">
        <v>0.153</v>
      </c>
      <c r="K29" s="106">
        <v>0.12</v>
      </c>
      <c r="L29" s="101">
        <v>0</v>
      </c>
      <c r="M29" s="112"/>
      <c r="N29" s="101"/>
      <c r="O29" s="361" t="str">
        <f t="shared" si="0"/>
        <v/>
      </c>
      <c r="P29" s="361" t="str">
        <f t="shared" si="1"/>
        <v/>
      </c>
      <c r="Q29" s="101"/>
      <c r="R29" s="109"/>
      <c r="S29" s="112"/>
      <c r="T29" s="101"/>
      <c r="U29" s="361" t="str">
        <f t="shared" si="2"/>
        <v/>
      </c>
      <c r="V29" s="361" t="str">
        <f t="shared" si="11"/>
        <v/>
      </c>
      <c r="W29" s="101"/>
      <c r="X29" s="109"/>
      <c r="Y29" s="109">
        <v>7.4</v>
      </c>
      <c r="Z29" s="109">
        <v>7.3</v>
      </c>
      <c r="AA29" s="53"/>
      <c r="AB29" s="66"/>
      <c r="AC29" s="54"/>
      <c r="AD29" s="109"/>
      <c r="AE29" s="54"/>
      <c r="AF29" s="146">
        <v>1.08</v>
      </c>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0"/>
        <v>2024</v>
      </c>
      <c r="G30" s="338" t="s">
        <v>327</v>
      </c>
      <c r="H30" s="339">
        <v>27</v>
      </c>
      <c r="I30" s="104">
        <v>0</v>
      </c>
      <c r="J30" s="150">
        <v>0.188</v>
      </c>
      <c r="K30" s="150">
        <v>0.198</v>
      </c>
      <c r="L30" s="102">
        <v>0</v>
      </c>
      <c r="M30" s="70">
        <v>372</v>
      </c>
      <c r="N30" s="71">
        <v>12</v>
      </c>
      <c r="O30" s="361">
        <f t="shared" si="0"/>
        <v>19.81584</v>
      </c>
      <c r="P30" s="361">
        <f t="shared" si="1"/>
        <v>96.7741935483871</v>
      </c>
      <c r="Q30" s="102"/>
      <c r="R30" s="110"/>
      <c r="S30" s="70"/>
      <c r="T30" s="71">
        <v>15</v>
      </c>
      <c r="U30" s="361">
        <f t="shared" si="2"/>
        <v>24.769800000000004</v>
      </c>
      <c r="V30" s="361" t="str">
        <f t="shared" si="11"/>
        <v/>
      </c>
      <c r="W30" s="102"/>
      <c r="X30" s="110"/>
      <c r="Y30" s="110">
        <v>7.8</v>
      </c>
      <c r="Z30" s="110">
        <v>7.3</v>
      </c>
      <c r="AA30" s="55" t="s">
        <v>406</v>
      </c>
      <c r="AB30" s="67">
        <v>0.1</v>
      </c>
      <c r="AC30" s="56" t="s">
        <v>406</v>
      </c>
      <c r="AD30" s="110">
        <v>1</v>
      </c>
      <c r="AE30" s="56"/>
      <c r="AF30" s="147">
        <v>1.44</v>
      </c>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0"/>
        <v>2024</v>
      </c>
      <c r="G31" s="338" t="s">
        <v>327</v>
      </c>
      <c r="H31" s="339">
        <v>28</v>
      </c>
      <c r="I31" s="100">
        <v>0</v>
      </c>
      <c r="J31" s="106">
        <v>0.173</v>
      </c>
      <c r="K31" s="106">
        <v>0.193</v>
      </c>
      <c r="L31" s="101">
        <v>0</v>
      </c>
      <c r="M31" s="112"/>
      <c r="N31" s="101"/>
      <c r="O31" s="361" t="str">
        <f t="shared" si="0"/>
        <v/>
      </c>
      <c r="P31" s="361" t="str">
        <f t="shared" si="1"/>
        <v/>
      </c>
      <c r="Q31" s="101"/>
      <c r="R31" s="109"/>
      <c r="S31" s="112"/>
      <c r="T31" s="101"/>
      <c r="U31" s="361" t="str">
        <f t="shared" si="2"/>
        <v/>
      </c>
      <c r="V31" s="361" t="str">
        <f t="shared" si="11"/>
        <v/>
      </c>
      <c r="W31" s="101"/>
      <c r="X31" s="109"/>
      <c r="Y31" s="109">
        <v>8.7</v>
      </c>
      <c r="Z31" s="109">
        <v>7.4</v>
      </c>
      <c r="AA31" s="53"/>
      <c r="AB31" s="66"/>
      <c r="AC31" s="54"/>
      <c r="AD31" s="109"/>
      <c r="AE31" s="54"/>
      <c r="AF31" s="146">
        <v>1.4</v>
      </c>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7" t="str">
        <f t="shared" si="9"/>
        <v>001</v>
      </c>
      <c r="F32" s="338">
        <f t="shared" si="10"/>
        <v>2024</v>
      </c>
      <c r="G32" s="338" t="s">
        <v>327</v>
      </c>
      <c r="H32" s="339">
        <v>29</v>
      </c>
      <c r="I32" s="104">
        <v>0</v>
      </c>
      <c r="J32" s="107">
        <v>0.169</v>
      </c>
      <c r="K32" s="107">
        <v>0.169</v>
      </c>
      <c r="L32" s="102">
        <v>0</v>
      </c>
      <c r="M32" s="113"/>
      <c r="N32" s="102"/>
      <c r="O32" s="361" t="str">
        <f t="shared" si="0"/>
        <v/>
      </c>
      <c r="P32" s="361" t="str">
        <f t="shared" si="1"/>
        <v/>
      </c>
      <c r="Q32" s="102"/>
      <c r="R32" s="110"/>
      <c r="S32" s="113"/>
      <c r="T32" s="102"/>
      <c r="U32" s="361" t="str">
        <f t="shared" si="2"/>
        <v/>
      </c>
      <c r="V32" s="361" t="str">
        <f>IF(S32&lt;&gt;0,(1-T32/S32)*100,"")</f>
        <v/>
      </c>
      <c r="W32" s="102"/>
      <c r="X32" s="110"/>
      <c r="Y32" s="110"/>
      <c r="Z32" s="110"/>
      <c r="AA32" s="55"/>
      <c r="AB32" s="67"/>
      <c r="AC32" s="56"/>
      <c r="AD32" s="110"/>
      <c r="AE32" s="56"/>
      <c r="AF32" s="147"/>
      <c r="AG32" s="102"/>
      <c r="AH32" s="361" t="str">
        <f t="shared" si="3"/>
        <v/>
      </c>
      <c r="AI32" s="102"/>
      <c r="AJ32" s="158" t="str">
        <f t="shared" si="4"/>
        <v/>
      </c>
      <c r="AK32" s="102"/>
      <c r="AL32" s="361" t="str">
        <f t="shared" si="5"/>
        <v/>
      </c>
      <c r="AM32" s="102"/>
      <c r="AN32" s="361" t="str">
        <f t="shared" si="6"/>
        <v/>
      </c>
    </row>
    <row r="33" spans="2:147" ht="21" customHeight="1">
      <c r="B33" s="84"/>
      <c r="C33" s="338" t="str">
        <f t="shared" si="7"/>
        <v>TN0067865</v>
      </c>
      <c r="D33" s="338" t="str">
        <f t="shared" si="8"/>
        <v>External Outfall</v>
      </c>
      <c r="E33" s="337" t="str">
        <f t="shared" si="9"/>
        <v>001</v>
      </c>
      <c r="F33" s="338">
        <f t="shared" si="10"/>
        <v>2024</v>
      </c>
      <c r="G33" s="338" t="s">
        <v>327</v>
      </c>
      <c r="H33" s="339">
        <v>30</v>
      </c>
      <c r="I33" s="100">
        <v>0</v>
      </c>
      <c r="J33" s="106">
        <v>0.165</v>
      </c>
      <c r="K33" s="106">
        <v>0.165</v>
      </c>
      <c r="L33" s="101">
        <v>0</v>
      </c>
      <c r="M33" s="112"/>
      <c r="N33" s="101"/>
      <c r="O33" s="361" t="str">
        <f t="shared" si="0"/>
        <v/>
      </c>
      <c r="P33" s="361" t="str">
        <f t="shared" si="1"/>
        <v/>
      </c>
      <c r="Q33" s="101">
        <v>12</v>
      </c>
      <c r="R33" s="109">
        <v>19.8</v>
      </c>
      <c r="S33" s="112"/>
      <c r="T33" s="101"/>
      <c r="U33" s="361" t="str">
        <f t="shared" si="2"/>
        <v/>
      </c>
      <c r="V33" s="361" t="str">
        <f t="shared" si="11"/>
        <v/>
      </c>
      <c r="W33" s="101">
        <v>15</v>
      </c>
      <c r="X33" s="109">
        <v>24.8</v>
      </c>
      <c r="Y33" s="109">
        <v>8.5</v>
      </c>
      <c r="Z33" s="109">
        <v>7.3</v>
      </c>
      <c r="AA33" s="53"/>
      <c r="AB33" s="66"/>
      <c r="AC33" s="54"/>
      <c r="AD33" s="109"/>
      <c r="AE33" s="54"/>
      <c r="AF33" s="146">
        <v>0.8</v>
      </c>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8"/>
      <c r="DS33" s="368"/>
      <c r="DT33" s="368"/>
      <c r="DU33" s="368"/>
      <c r="DV33" s="368"/>
      <c r="DW33" s="368"/>
      <c r="DX33" s="368"/>
      <c r="DY33" s="368"/>
      <c r="DZ33" s="368"/>
      <c r="EA33" s="368"/>
      <c r="EB33" s="368"/>
      <c r="EC33" s="368"/>
      <c r="ED33" s="368"/>
      <c r="EE33" s="368"/>
      <c r="EF33" s="368"/>
      <c r="EG33" s="368"/>
      <c r="EH33" s="368"/>
      <c r="EI33" s="368"/>
      <c r="EJ33" s="368"/>
      <c r="EK33" s="368"/>
      <c r="EL33" s="368"/>
      <c r="EM33" s="368"/>
      <c r="EN33" s="368"/>
      <c r="EO33" s="368"/>
      <c r="EP33" s="368"/>
      <c r="EQ33" s="368"/>
    </row>
    <row r="34" spans="2:147" ht="21" customHeight="1" thickBot="1">
      <c r="B34" s="86"/>
      <c r="C34" s="341" t="str">
        <f t="shared" si="7"/>
        <v>TN0067865</v>
      </c>
      <c r="D34" s="341" t="str">
        <f t="shared" si="8"/>
        <v>External Outfall</v>
      </c>
      <c r="E34" s="340" t="str">
        <f t="shared" si="9"/>
        <v>001</v>
      </c>
      <c r="F34" s="341">
        <f t="shared" si="10"/>
        <v>2024</v>
      </c>
      <c r="G34" s="341" t="s">
        <v>327</v>
      </c>
      <c r="H34" s="342">
        <v>31</v>
      </c>
      <c r="I34" s="105">
        <v>0</v>
      </c>
      <c r="J34" s="108">
        <v>0.172</v>
      </c>
      <c r="K34" s="108">
        <v>0.172</v>
      </c>
      <c r="L34" s="103">
        <v>0</v>
      </c>
      <c r="M34" s="114"/>
      <c r="N34" s="103"/>
      <c r="O34" s="366" t="str">
        <f t="shared" si="0"/>
        <v/>
      </c>
      <c r="P34" s="366" t="str">
        <f t="shared" si="1"/>
        <v/>
      </c>
      <c r="Q34" s="103"/>
      <c r="R34" s="111"/>
      <c r="S34" s="114"/>
      <c r="T34" s="103"/>
      <c r="U34" s="366" t="str">
        <f t="shared" si="2"/>
        <v/>
      </c>
      <c r="V34" s="366" t="str">
        <f>IF(S34&lt;&gt;0,(1-T34/S34)*100,"")</f>
        <v/>
      </c>
      <c r="W34" s="103"/>
      <c r="X34" s="111"/>
      <c r="Y34" s="111">
        <v>8.3</v>
      </c>
      <c r="Z34" s="111">
        <v>7.3</v>
      </c>
      <c r="AA34" s="57"/>
      <c r="AB34" s="68"/>
      <c r="AC34" s="58"/>
      <c r="AD34" s="111"/>
      <c r="AE34" s="58"/>
      <c r="AF34" s="149">
        <v>1.16</v>
      </c>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C34" s="368"/>
      <c r="ED34" s="368"/>
      <c r="EE34" s="368"/>
      <c r="EF34" s="368"/>
      <c r="EG34" s="368"/>
      <c r="EH34" s="368"/>
      <c r="EI34" s="368"/>
      <c r="EJ34" s="368"/>
      <c r="EK34" s="368"/>
      <c r="EL34" s="368"/>
      <c r="EM34" s="368"/>
      <c r="EN34" s="368"/>
      <c r="EO34" s="368"/>
      <c r="EP34" s="368"/>
      <c r="EQ34" s="368"/>
    </row>
    <row r="35" spans="2:147" s="5" customFormat="1" ht="21" customHeight="1">
      <c r="B35" s="349"/>
      <c r="C35" s="676" t="s">
        <v>311</v>
      </c>
      <c r="D35" s="677"/>
      <c r="E35" s="677"/>
      <c r="F35" s="19"/>
      <c r="G35" s="20"/>
      <c r="H35" s="115" t="s">
        <v>312</v>
      </c>
      <c r="I35" s="116">
        <f>SUM(I4:I34)</f>
        <v>3.3100000000000005</v>
      </c>
      <c r="J35" s="117">
        <f>SUM(J4:J34)</f>
        <v>4.272</v>
      </c>
      <c r="K35" s="117">
        <f>SUM(K4:K34)</f>
        <v>4.067</v>
      </c>
      <c r="L35" s="118">
        <f>SUM(L4:L34)</f>
        <v>0</v>
      </c>
      <c r="M35" s="123"/>
      <c r="N35" s="124"/>
      <c r="O35" s="118">
        <f>SUM(O4:O34)</f>
        <v>81.3567</v>
      </c>
      <c r="P35" s="124"/>
      <c r="Q35" s="124"/>
      <c r="R35" s="277"/>
      <c r="S35" s="121"/>
      <c r="T35" s="119"/>
      <c r="U35" s="118">
        <f>SUM(U4:U34)</f>
        <v>41.141220000000004</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DZ35" s="164"/>
      <c r="EA35" s="164"/>
      <c r="EB35" s="164"/>
      <c r="EC35" s="164"/>
      <c r="ED35" s="164"/>
      <c r="EE35" s="164"/>
      <c r="EF35" s="164"/>
      <c r="EG35" s="164"/>
      <c r="EH35" s="164"/>
      <c r="EI35" s="164"/>
      <c r="EJ35" s="164"/>
      <c r="EK35" s="164"/>
      <c r="EL35" s="164"/>
      <c r="EM35" s="164"/>
      <c r="EN35" s="164"/>
      <c r="EO35" s="164"/>
      <c r="EP35" s="164"/>
      <c r="EQ35" s="164"/>
    </row>
    <row r="36" spans="2:147" s="5" customFormat="1" ht="21" customHeight="1">
      <c r="B36" s="349"/>
      <c r="C36" s="678"/>
      <c r="D36" s="678"/>
      <c r="E36" s="678"/>
      <c r="F36" s="21"/>
      <c r="G36" s="22"/>
      <c r="H36" s="129" t="s">
        <v>313</v>
      </c>
      <c r="I36" s="130"/>
      <c r="J36" s="131">
        <f>AVERAGE(J4:J34)</f>
        <v>0.13780645161290322</v>
      </c>
      <c r="K36" s="131">
        <f>AVERAGE(K4:K34)</f>
        <v>0.1311935483870968</v>
      </c>
      <c r="L36" s="132"/>
      <c r="M36" s="133">
        <f aca="true" t="shared" si="12" ref="M36:Y36">AVERAGE(M4:M34)</f>
        <v>475</v>
      </c>
      <c r="N36" s="362">
        <f t="shared" si="12"/>
        <v>17.25</v>
      </c>
      <c r="O36" s="362">
        <f t="shared" si="12"/>
        <v>20.339175</v>
      </c>
      <c r="P36" s="362">
        <f>(1-N36/M36)*100</f>
        <v>96.36842105263158</v>
      </c>
      <c r="Q36" s="96"/>
      <c r="R36" s="155"/>
      <c r="S36" s="133" t="e">
        <f t="shared" si="12"/>
        <v>#DIV/0!</v>
      </c>
      <c r="T36" s="362">
        <f t="shared" si="12"/>
        <v>9</v>
      </c>
      <c r="U36" s="362">
        <f t="shared" si="12"/>
        <v>10.285305000000001</v>
      </c>
      <c r="V36" s="362" t="e">
        <f>(1-T36/S36)*100</f>
        <v>#DIV/0!</v>
      </c>
      <c r="W36" s="96"/>
      <c r="X36" s="155"/>
      <c r="Y36" s="363">
        <f t="shared" si="12"/>
        <v>8.79090909090909</v>
      </c>
      <c r="Z36" s="135"/>
      <c r="AA36" s="132"/>
      <c r="AB36" s="363">
        <f>AVERAGE(AB4:AB34)</f>
        <v>0.1</v>
      </c>
      <c r="AC36" s="134"/>
      <c r="AD36" s="363">
        <f>GEOMEAN(AD4:AD34)</f>
        <v>1</v>
      </c>
      <c r="AE36" s="134"/>
      <c r="AF36" s="136">
        <f>AVERAGE(AF4:AF34)</f>
        <v>1.1418181818181818</v>
      </c>
      <c r="AG36" s="362" t="e">
        <f aca="true" t="shared" si="13" ref="AG36:AN36">AVERAGE(AG4:AG34)</f>
        <v>#DIV/0!</v>
      </c>
      <c r="AH36" s="362" t="e">
        <f t="shared" si="13"/>
        <v>#DIV/0!</v>
      </c>
      <c r="AI36" s="362" t="e">
        <f t="shared" si="13"/>
        <v>#DIV/0!</v>
      </c>
      <c r="AJ36" s="362" t="e">
        <f t="shared" si="13"/>
        <v>#DIV/0!</v>
      </c>
      <c r="AK36" s="362" t="e">
        <f>AVERAGE(AK4:AK34)</f>
        <v>#DIV/0!</v>
      </c>
      <c r="AL36" s="362" t="e">
        <f>AVERAGE(AL4:AL34)</f>
        <v>#DIV/0!</v>
      </c>
      <c r="AM36" s="362" t="e">
        <f t="shared" si="13"/>
        <v>#DIV/0!</v>
      </c>
      <c r="AN36" s="362" t="e">
        <f t="shared" si="13"/>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row>
    <row r="37" spans="2:147" s="5" customFormat="1" ht="21" customHeight="1">
      <c r="B37" s="349"/>
      <c r="C37" s="678"/>
      <c r="D37" s="678"/>
      <c r="E37" s="678"/>
      <c r="F37" s="21"/>
      <c r="G37" s="22"/>
      <c r="H37" s="129" t="s">
        <v>314</v>
      </c>
      <c r="I37" s="137">
        <f aca="true" t="shared" si="14" ref="I37:Z37">MAX(I4:I34)</f>
        <v>1.3</v>
      </c>
      <c r="J37" s="131">
        <f t="shared" si="14"/>
        <v>0.188</v>
      </c>
      <c r="K37" s="131">
        <f t="shared" si="14"/>
        <v>0.201</v>
      </c>
      <c r="L37" s="362">
        <f t="shared" si="14"/>
        <v>0</v>
      </c>
      <c r="M37" s="133">
        <f t="shared" si="14"/>
        <v>1120</v>
      </c>
      <c r="N37" s="362">
        <f>MAX(N4:N34)</f>
        <v>24</v>
      </c>
      <c r="O37" s="362">
        <f>MAX(O4:O34)</f>
        <v>39.23136</v>
      </c>
      <c r="P37" s="362">
        <f>MAX(P4:P34)</f>
        <v>97.85714285714285</v>
      </c>
      <c r="Q37" s="362">
        <f>MAX(Q4:Q34)</f>
        <v>24</v>
      </c>
      <c r="R37" s="363">
        <f>MAX(R4:R34)</f>
        <v>39.2</v>
      </c>
      <c r="S37" s="133">
        <f t="shared" si="14"/>
        <v>0</v>
      </c>
      <c r="T37" s="362">
        <f t="shared" si="14"/>
        <v>15</v>
      </c>
      <c r="U37" s="362">
        <f t="shared" si="14"/>
        <v>24.769800000000004</v>
      </c>
      <c r="V37" s="362">
        <f t="shared" si="14"/>
        <v>0</v>
      </c>
      <c r="W37" s="362">
        <f t="shared" si="14"/>
        <v>15</v>
      </c>
      <c r="X37" s="363">
        <f t="shared" si="14"/>
        <v>24.8</v>
      </c>
      <c r="Y37" s="363">
        <f t="shared" si="14"/>
        <v>10.3</v>
      </c>
      <c r="Z37" s="363">
        <f t="shared" si="14"/>
        <v>7.5</v>
      </c>
      <c r="AA37" s="132"/>
      <c r="AB37" s="363">
        <f>MAX(AB4:AB34)</f>
        <v>0.1</v>
      </c>
      <c r="AC37" s="134"/>
      <c r="AD37" s="363">
        <f>MAX(AD4:AD34)</f>
        <v>1</v>
      </c>
      <c r="AE37" s="134"/>
      <c r="AF37" s="136">
        <f aca="true" t="shared" si="15" ref="AF37:AN37">MAX(AF4:AF34)</f>
        <v>1.44</v>
      </c>
      <c r="AG37" s="362">
        <f t="shared" si="15"/>
        <v>0</v>
      </c>
      <c r="AH37" s="362">
        <f t="shared" si="15"/>
        <v>0</v>
      </c>
      <c r="AI37" s="362">
        <f t="shared" si="15"/>
        <v>0</v>
      </c>
      <c r="AJ37" s="362">
        <f t="shared" si="15"/>
        <v>0</v>
      </c>
      <c r="AK37" s="362">
        <f t="shared" si="15"/>
        <v>0</v>
      </c>
      <c r="AL37" s="362">
        <f t="shared" si="15"/>
        <v>0</v>
      </c>
      <c r="AM37" s="362">
        <f t="shared" si="15"/>
        <v>0</v>
      </c>
      <c r="AN37" s="362">
        <f t="shared" si="15"/>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DZ37" s="164"/>
      <c r="EA37" s="164"/>
      <c r="EB37" s="164"/>
      <c r="EC37" s="164"/>
      <c r="ED37" s="164"/>
      <c r="EE37" s="164"/>
      <c r="EF37" s="164"/>
      <c r="EG37" s="164"/>
      <c r="EH37" s="164"/>
      <c r="EI37" s="164"/>
      <c r="EJ37" s="164"/>
      <c r="EK37" s="164"/>
      <c r="EL37" s="164"/>
      <c r="EM37" s="164"/>
      <c r="EN37" s="164"/>
      <c r="EO37" s="164"/>
      <c r="EP37" s="164"/>
      <c r="EQ37" s="164"/>
    </row>
    <row r="38" spans="2:147" s="5" customFormat="1" ht="21" customHeight="1" thickBot="1">
      <c r="B38" s="349"/>
      <c r="C38" s="678"/>
      <c r="D38" s="678"/>
      <c r="E38" s="678"/>
      <c r="F38" s="21"/>
      <c r="G38" s="22"/>
      <c r="H38" s="138" t="s">
        <v>315</v>
      </c>
      <c r="I38" s="317"/>
      <c r="J38" s="318">
        <f>MIN(J4:J34)</f>
        <v>0.065</v>
      </c>
      <c r="K38" s="318">
        <f>MIN(K4:K34)</f>
        <v>0.062</v>
      </c>
      <c r="L38" s="139"/>
      <c r="M38" s="143">
        <f aca="true" t="shared" si="16" ref="M38:Z38">MIN(M4:M34)</f>
        <v>180</v>
      </c>
      <c r="N38" s="140">
        <f t="shared" si="16"/>
        <v>12</v>
      </c>
      <c r="O38" s="140">
        <f t="shared" si="16"/>
        <v>8.27328</v>
      </c>
      <c r="P38" s="542">
        <f t="shared" si="16"/>
        <v>90.55555555555556</v>
      </c>
      <c r="Q38" s="96"/>
      <c r="R38" s="155"/>
      <c r="S38" s="143">
        <f t="shared" si="16"/>
        <v>0</v>
      </c>
      <c r="T38" s="140">
        <f t="shared" si="16"/>
        <v>3</v>
      </c>
      <c r="U38" s="140">
        <f t="shared" si="16"/>
        <v>4.90392</v>
      </c>
      <c r="V38" s="542">
        <f t="shared" si="16"/>
        <v>0</v>
      </c>
      <c r="W38" s="96"/>
      <c r="X38" s="155"/>
      <c r="Y38" s="141">
        <f t="shared" si="16"/>
        <v>7.4</v>
      </c>
      <c r="Z38" s="141">
        <f t="shared" si="16"/>
        <v>7.2</v>
      </c>
      <c r="AA38" s="139"/>
      <c r="AB38" s="141">
        <f>MIN(AB4:AB34)</f>
        <v>0.1</v>
      </c>
      <c r="AC38" s="319"/>
      <c r="AD38" s="141">
        <f>MIN(AD5:AD35)</f>
        <v>1</v>
      </c>
      <c r="AE38" s="319"/>
      <c r="AF38" s="142">
        <f>MIN(AF5:AF35)</f>
        <v>0.8</v>
      </c>
      <c r="AG38" s="140">
        <f>MIN(AG4:AG34)</f>
        <v>0</v>
      </c>
      <c r="AH38" s="140">
        <f>MIN(AH4:AH34)</f>
        <v>0</v>
      </c>
      <c r="AI38" s="140">
        <f aca="true" t="shared" si="17" ref="AI38:AN38">MIN(AI4:AI34)</f>
        <v>0</v>
      </c>
      <c r="AJ38" s="140">
        <f t="shared" si="17"/>
        <v>0</v>
      </c>
      <c r="AK38" s="140">
        <f t="shared" si="17"/>
        <v>0</v>
      </c>
      <c r="AL38" s="140">
        <f t="shared" si="17"/>
        <v>0</v>
      </c>
      <c r="AM38" s="140">
        <f t="shared" si="17"/>
        <v>0</v>
      </c>
      <c r="AN38" s="140">
        <f t="shared" si="17"/>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row>
    <row r="39" spans="2:147" s="5" customFormat="1" ht="21" customHeight="1">
      <c r="B39" s="349"/>
      <c r="C39" s="678"/>
      <c r="D39" s="678"/>
      <c r="E39" s="678"/>
      <c r="F39" s="679" t="s">
        <v>316</v>
      </c>
      <c r="G39" s="680"/>
      <c r="H39" s="681"/>
      <c r="I39" s="320"/>
      <c r="J39" s="88"/>
      <c r="K39" s="89"/>
      <c r="L39" s="90"/>
      <c r="M39" s="91"/>
      <c r="N39" s="33">
        <f>'Permit Limits'!X11</f>
        <v>65</v>
      </c>
      <c r="O39" s="33">
        <f>'Permit Limits'!Y11</f>
        <v>54</v>
      </c>
      <c r="P39" s="324"/>
      <c r="Q39" s="323"/>
      <c r="R39" s="321"/>
      <c r="S39" s="91"/>
      <c r="T39" s="33">
        <f>'Permit Limits'!AJ11</f>
        <v>120</v>
      </c>
      <c r="U39" s="33">
        <f>'Permit Limits'!AK11</f>
        <v>100</v>
      </c>
      <c r="V39" s="324"/>
      <c r="W39" s="323"/>
      <c r="X39" s="321"/>
      <c r="Y39" s="354"/>
      <c r="Z39" s="33">
        <f>'Permit Limits'!AR11</f>
        <v>9</v>
      </c>
      <c r="AA39" s="35"/>
      <c r="AB39" s="33">
        <f>'Permit Limits'!AU11</f>
        <v>1</v>
      </c>
      <c r="AC39" s="91"/>
      <c r="AD39" s="34">
        <f>'Permit Limits'!AW11</f>
        <v>487</v>
      </c>
      <c r="AE39" s="91"/>
      <c r="AF39" s="304">
        <f>'Permit Limits'!AY11</f>
        <v>2</v>
      </c>
      <c r="AG39" s="33">
        <f>'Permit Limits'!BB11</f>
        <v>0</v>
      </c>
      <c r="AH39" s="33">
        <f>'Permit Limits'!BC11</f>
        <v>0</v>
      </c>
      <c r="AI39" s="151"/>
      <c r="AJ39" s="33">
        <f>'Permit Limits'!BH11</f>
        <v>0</v>
      </c>
      <c r="AK39" s="33">
        <f>'Permit Limits'!BL11</f>
        <v>9999</v>
      </c>
      <c r="AL39" s="33">
        <f>'Permit Limits'!BM11</f>
        <v>9999</v>
      </c>
      <c r="AM39" s="33">
        <f>'Permit Limits'!BQ11</f>
        <v>9999</v>
      </c>
      <c r="AN39" s="33">
        <f>'Permit Limits'!BR11</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row>
    <row r="40" spans="2:147" s="5" customFormat="1" ht="21" customHeight="1" thickBot="1">
      <c r="B40" s="349"/>
      <c r="C40" s="678"/>
      <c r="D40" s="678"/>
      <c r="E40" s="678"/>
      <c r="F40" s="682" t="s">
        <v>317</v>
      </c>
      <c r="G40" s="683"/>
      <c r="H40" s="684"/>
      <c r="I40" s="92"/>
      <c r="J40" s="93"/>
      <c r="K40" s="94"/>
      <c r="L40" s="95"/>
      <c r="M40" s="97"/>
      <c r="N40" s="37"/>
      <c r="O40" s="37"/>
      <c r="P40" s="356">
        <f>'Permit Limits'!Z12</f>
        <v>65</v>
      </c>
      <c r="Q40" s="96"/>
      <c r="R40" s="155"/>
      <c r="S40" s="97"/>
      <c r="T40" s="37"/>
      <c r="U40" s="37"/>
      <c r="V40" s="356">
        <f>'Permit Limits'!AL12</f>
        <v>0</v>
      </c>
      <c r="W40" s="96"/>
      <c r="X40" s="155"/>
      <c r="Y40" s="36">
        <f>'Permit Limits'!AP12</f>
        <v>1</v>
      </c>
      <c r="Z40" s="36">
        <f>'Permit Limits'!AR12</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row>
    <row r="41" spans="2:147" s="5" customFormat="1" ht="21" customHeight="1" thickBot="1">
      <c r="B41" s="349"/>
      <c r="C41" s="678"/>
      <c r="D41" s="678"/>
      <c r="E41" s="678"/>
      <c r="F41" s="685" t="s">
        <v>318</v>
      </c>
      <c r="G41" s="686"/>
      <c r="H41" s="687"/>
      <c r="I41" s="326"/>
      <c r="J41" s="38"/>
      <c r="K41" s="38"/>
      <c r="L41" s="87"/>
      <c r="M41" s="99"/>
      <c r="N41" s="364">
        <f>'Permit Limits'!X13</f>
        <v>45</v>
      </c>
      <c r="O41" s="364">
        <f>'Permit Limits'!Y13</f>
        <v>38</v>
      </c>
      <c r="P41" s="364">
        <f>'Permit Limits'!Z13</f>
        <v>0</v>
      </c>
      <c r="Q41" s="376">
        <f>'Permit Limits'!AA13</f>
        <v>50</v>
      </c>
      <c r="R41" s="279">
        <f>'Permit Limits'!AB13</f>
        <v>42</v>
      </c>
      <c r="S41" s="99"/>
      <c r="T41" s="364">
        <f>'Permit Limits'!AJ13</f>
        <v>100</v>
      </c>
      <c r="U41" s="364">
        <f>'Permit Limits'!AK13</f>
        <v>83</v>
      </c>
      <c r="V41" s="364">
        <f>'Permit Limits'!AL13</f>
        <v>0</v>
      </c>
      <c r="W41" s="376">
        <f>'Permit Limits'!AM13</f>
        <v>110</v>
      </c>
      <c r="X41" s="279">
        <f>'Permit Limits'!AN13</f>
        <v>92</v>
      </c>
      <c r="Y41" s="360">
        <f>'Permit Limits'!AP13</f>
        <v>0</v>
      </c>
      <c r="Z41" s="75"/>
      <c r="AA41" s="87"/>
      <c r="AB41" s="75"/>
      <c r="AC41" s="99"/>
      <c r="AD41" s="360">
        <f>'Permit Limits'!AW13</f>
        <v>126</v>
      </c>
      <c r="AE41" s="99"/>
      <c r="AF41" s="304">
        <f>'Permit Limits'!AY13</f>
        <v>0</v>
      </c>
      <c r="AG41" s="364">
        <f>'Permit Limits'!BB13</f>
        <v>0</v>
      </c>
      <c r="AH41" s="364">
        <f>'Permit Limits'!BC13</f>
        <v>0</v>
      </c>
      <c r="AI41" s="153"/>
      <c r="AJ41" s="364">
        <f>'Permit Limits'!BH13</f>
        <v>0</v>
      </c>
      <c r="AK41" s="364">
        <f>'Permit Limits'!BL13</f>
        <v>9999</v>
      </c>
      <c r="AL41" s="364">
        <f>'Permit Limits'!BM13</f>
        <v>9999</v>
      </c>
      <c r="AM41" s="364">
        <f>'Permit Limits'!BQ13</f>
        <v>9999</v>
      </c>
      <c r="AN41" s="364">
        <f>'Permit Limits'!BR13</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c r="DW41" s="164"/>
      <c r="DX41" s="164"/>
      <c r="DY41" s="164"/>
      <c r="DZ41" s="164"/>
      <c r="EA41" s="164"/>
      <c r="EB41" s="164"/>
      <c r="EC41" s="164"/>
      <c r="ED41" s="164"/>
      <c r="EE41" s="164"/>
      <c r="EF41" s="164"/>
      <c r="EG41" s="164"/>
      <c r="EH41" s="164"/>
      <c r="EI41" s="164"/>
      <c r="EJ41" s="164"/>
      <c r="EK41" s="164"/>
      <c r="EL41" s="164"/>
      <c r="EM41" s="164"/>
      <c r="EN41" s="164"/>
      <c r="EO41" s="164"/>
      <c r="EP41" s="164"/>
      <c r="EQ41" s="164"/>
    </row>
    <row r="42" spans="2:147" s="5" customFormat="1" ht="21" customHeight="1">
      <c r="B42" s="349"/>
      <c r="C42" s="678"/>
      <c r="D42" s="678"/>
      <c r="E42" s="678"/>
      <c r="F42" s="69"/>
      <c r="G42" s="69" t="s">
        <v>319</v>
      </c>
      <c r="I42" s="349"/>
      <c r="M42" s="349"/>
      <c r="N42" s="349"/>
      <c r="O42" s="349"/>
      <c r="P42" s="349"/>
      <c r="Q42" s="349"/>
      <c r="R42" s="349"/>
      <c r="S42" s="355"/>
      <c r="T42" s="355"/>
      <c r="U42" s="355"/>
      <c r="V42" s="355"/>
      <c r="W42" s="355"/>
      <c r="X42" s="355"/>
      <c r="Y42" s="355"/>
      <c r="Z42" s="355"/>
      <c r="AA42" s="355"/>
      <c r="AB42" s="355"/>
      <c r="AC42" s="355"/>
      <c r="AD42" s="355"/>
      <c r="AE42" s="355"/>
      <c r="AF42" s="355"/>
      <c r="AG42" s="355"/>
      <c r="AH42" s="355"/>
      <c r="AI42" s="23"/>
      <c r="AJ42" s="23"/>
      <c r="AK42" s="23"/>
      <c r="AL42" s="23"/>
      <c r="AM42" s="23"/>
      <c r="AN42" s="23"/>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c r="DW42" s="164"/>
      <c r="DX42" s="164"/>
      <c r="DY42" s="164"/>
      <c r="DZ42" s="164"/>
      <c r="EA42" s="164"/>
      <c r="EB42" s="164"/>
      <c r="EC42" s="164"/>
      <c r="ED42" s="164"/>
      <c r="EE42" s="164"/>
      <c r="EF42" s="164"/>
      <c r="EG42" s="164"/>
      <c r="EH42" s="164"/>
      <c r="EI42" s="164"/>
      <c r="EJ42" s="164"/>
      <c r="EK42" s="164"/>
      <c r="EL42" s="164"/>
      <c r="EM42" s="164"/>
      <c r="EN42" s="164"/>
      <c r="EO42" s="164"/>
      <c r="EP42" s="164"/>
      <c r="EQ42" s="164"/>
    </row>
    <row r="43" spans="2:147"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row>
    <row r="44" spans="2:147" ht="32.25" customHeight="1">
      <c r="B44" s="349"/>
      <c r="C44" s="674" t="s">
        <v>407</v>
      </c>
      <c r="D44" s="674"/>
      <c r="E44" s="674"/>
      <c r="F44" s="80"/>
      <c r="G44" s="80"/>
      <c r="H44" s="81"/>
      <c r="I44" s="672" t="str">
        <f>Jan!I44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368"/>
      <c r="DX44" s="368"/>
      <c r="DY44" s="368"/>
      <c r="DZ44" s="368"/>
      <c r="EA44" s="368"/>
      <c r="EB44" s="368"/>
      <c r="EC44" s="368"/>
      <c r="ED44" s="368"/>
      <c r="EE44" s="368"/>
      <c r="EF44" s="368"/>
      <c r="EG44" s="368"/>
      <c r="EH44" s="368"/>
      <c r="EI44" s="368"/>
      <c r="EJ44" s="368"/>
      <c r="EK44" s="368"/>
      <c r="EL44" s="368"/>
      <c r="EM44" s="368"/>
      <c r="EN44" s="368"/>
      <c r="EO44" s="368"/>
      <c r="EP44" s="368"/>
      <c r="EQ44" s="368"/>
    </row>
    <row r="45" spans="2:147" ht="23.25" customHeight="1">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c r="DU45" s="368"/>
      <c r="DV45" s="368"/>
      <c r="DW45" s="368"/>
      <c r="DX45" s="368"/>
      <c r="DY45" s="368"/>
      <c r="DZ45" s="368"/>
      <c r="EA45" s="368"/>
      <c r="EB45" s="368"/>
      <c r="EC45" s="368"/>
      <c r="ED45" s="368"/>
      <c r="EE45" s="368"/>
      <c r="EF45" s="368"/>
      <c r="EG45" s="368"/>
      <c r="EH45" s="368"/>
      <c r="EI45" s="368"/>
      <c r="EJ45" s="368"/>
      <c r="EK45" s="368"/>
      <c r="EL45" s="368"/>
      <c r="EM45" s="368"/>
      <c r="EN45" s="368"/>
      <c r="EO45" s="368"/>
      <c r="EP45" s="368"/>
      <c r="EQ45" s="368"/>
    </row>
    <row r="46" spans="2:147" ht="37.5" customHeight="1">
      <c r="B46" s="350"/>
      <c r="C46" s="621" t="s">
        <v>408</v>
      </c>
      <c r="D46" s="79"/>
      <c r="E46" s="621">
        <v>3456</v>
      </c>
      <c r="F46" s="80"/>
      <c r="G46" s="81"/>
      <c r="H46" s="348"/>
      <c r="I46" s="675" t="str">
        <f>Jan!I46</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c r="DU46" s="368"/>
      <c r="DV46" s="368"/>
      <c r="DW46" s="368"/>
      <c r="DX46" s="368"/>
      <c r="DY46" s="368"/>
      <c r="DZ46" s="368"/>
      <c r="EA46" s="368"/>
      <c r="EB46" s="368"/>
      <c r="EC46" s="368"/>
      <c r="ED46" s="368"/>
      <c r="EE46" s="368"/>
      <c r="EF46" s="368"/>
      <c r="EG46" s="368"/>
      <c r="EH46" s="368"/>
      <c r="EI46" s="368"/>
      <c r="EJ46" s="368"/>
      <c r="EK46" s="368"/>
      <c r="EL46" s="368"/>
      <c r="EM46" s="368"/>
      <c r="EN46" s="368"/>
      <c r="EO46" s="368"/>
      <c r="EP46" s="368"/>
      <c r="EQ46" s="368"/>
    </row>
    <row r="47" spans="2:147" ht="30.75" customHeight="1">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368"/>
      <c r="DS47" s="368"/>
      <c r="DT47" s="368"/>
      <c r="DU47" s="368"/>
      <c r="DV47" s="368"/>
      <c r="DW47" s="368"/>
      <c r="DX47" s="368"/>
      <c r="DY47" s="368"/>
      <c r="DZ47" s="368"/>
      <c r="EA47" s="368"/>
      <c r="EB47" s="368"/>
      <c r="EC47" s="368"/>
      <c r="ED47" s="368"/>
      <c r="EE47" s="368"/>
      <c r="EF47" s="368"/>
      <c r="EG47" s="368"/>
      <c r="EH47" s="368"/>
      <c r="EI47" s="368"/>
      <c r="EJ47" s="368"/>
      <c r="EK47" s="368"/>
      <c r="EL47" s="368"/>
      <c r="EM47" s="368"/>
      <c r="EN47" s="368"/>
      <c r="EO47" s="368"/>
      <c r="EP47" s="368"/>
      <c r="EQ47" s="368"/>
    </row>
    <row r="48" spans="2:147" ht="24" customHeight="1">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368"/>
      <c r="DS48" s="368"/>
      <c r="DT48" s="368"/>
      <c r="DU48" s="368"/>
      <c r="DV48" s="368"/>
      <c r="DW48" s="368"/>
      <c r="DX48" s="368"/>
      <c r="DY48" s="368"/>
      <c r="DZ48" s="368"/>
      <c r="EA48" s="368"/>
      <c r="EB48" s="368"/>
      <c r="EC48" s="368"/>
      <c r="ED48" s="368"/>
      <c r="EE48" s="368"/>
      <c r="EF48" s="368"/>
      <c r="EG48" s="368"/>
      <c r="EH48" s="368"/>
      <c r="EI48" s="368"/>
      <c r="EJ48" s="368"/>
      <c r="EK48" s="368"/>
      <c r="EL48" s="368"/>
      <c r="EM48" s="368"/>
      <c r="EN48" s="368"/>
      <c r="EO48" s="368"/>
      <c r="EP48" s="368"/>
      <c r="EQ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41"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row>
    <row r="82" spans="3:41"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row>
    <row r="83" spans="3:41"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row>
    <row r="84" spans="3:41"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row>
    <row r="85" spans="3:41"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row>
    <row r="86" spans="3:41"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row>
    <row r="87" spans="3:41"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row>
    <row r="88" spans="3:41"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row>
    <row r="89" spans="3:41"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row>
    <row r="90" spans="3:41"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row>
    <row r="91" spans="3:41"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row>
    <row r="92" spans="3:41"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c r="AO92" s="368"/>
    </row>
    <row r="93" spans="3:41"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c r="AO93" s="369"/>
    </row>
    <row r="94" spans="3:41"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row>
    <row r="95" spans="3:41"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row>
    <row r="96" spans="3:41"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4.4">
      <c r="C108" s="172"/>
      <c r="D108" s="172"/>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174"/>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5:40" s="165" customFormat="1" ht="15">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5:40" s="165" customFormat="1" ht="15">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5:40" s="165" customFormat="1" ht="15">
      <c r="E227" s="171"/>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row>
    <row r="228" spans="5:40" s="165" customFormat="1" ht="15">
      <c r="E228" s="171"/>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row>
    <row r="229" spans="5:40" s="165" customFormat="1" ht="15">
      <c r="E229" s="171"/>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row>
    <row r="230" spans="5:40" s="165" customFormat="1" ht="15">
      <c r="E230" s="171"/>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row>
    <row r="231" spans="5:40" s="165" customFormat="1" ht="15">
      <c r="E231" s="171"/>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row>
    <row r="232" spans="5:40" s="165" customFormat="1" ht="15">
      <c r="E232" s="171"/>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row>
    <row r="233" spans="5:40" s="165" customFormat="1" ht="15">
      <c r="E233" s="171"/>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row>
    <row r="234" spans="5:40" s="165" customFormat="1" ht="15">
      <c r="E234" s="171"/>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row>
    <row r="235" spans="5:40" s="165" customFormat="1" ht="15">
      <c r="E235" s="171"/>
      <c r="F235" s="368"/>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row>
    <row r="236" spans="5:40" s="165" customFormat="1" ht="15">
      <c r="E236" s="171"/>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row>
    <row r="237" spans="5:40" s="165" customFormat="1" ht="15">
      <c r="E237" s="171"/>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row>
    <row r="238" spans="5:40" s="165" customFormat="1" ht="15">
      <c r="E238" s="171"/>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row>
    <row r="239" spans="5:40" s="165" customFormat="1" ht="15">
      <c r="E239" s="171"/>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row>
    <row r="240" spans="5:40" s="165" customFormat="1" ht="15">
      <c r="E240" s="171"/>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row>
    <row r="241" spans="5:40" s="165" customFormat="1" ht="15">
      <c r="E241" s="171"/>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row>
    <row r="242" spans="5:40" s="165" customFormat="1" ht="15">
      <c r="E242" s="171"/>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row>
    <row r="243" spans="5:40" s="165" customFormat="1" ht="15">
      <c r="E243" s="171"/>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row>
    <row r="244" spans="5:40" s="165" customFormat="1" ht="15">
      <c r="E244" s="171"/>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row>
    <row r="245" spans="5:40" s="165" customFormat="1" ht="15">
      <c r="E245" s="171"/>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row>
    <row r="246" spans="5:40" s="165" customFormat="1" ht="15">
      <c r="E246" s="171"/>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row>
    <row r="247" spans="5:40" s="165" customFormat="1" ht="15">
      <c r="E247" s="171"/>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row>
    <row r="248" spans="5:40" s="165" customFormat="1" ht="15">
      <c r="E248" s="171"/>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row>
    <row r="249" spans="5:40" s="165" customFormat="1" ht="15">
      <c r="E249" s="171"/>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row>
    <row r="250" spans="5:40" s="165" customFormat="1" ht="15">
      <c r="E250" s="171"/>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row>
    <row r="251" spans="5:40" s="165" customFormat="1" ht="15">
      <c r="E251" s="171"/>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row>
    <row r="252" spans="5:40" s="165" customFormat="1" ht="15">
      <c r="E252" s="171"/>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row>
    <row r="253" spans="5:40" s="165" customFormat="1" ht="15">
      <c r="E253" s="171"/>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row>
    <row r="254" spans="5:40" s="165" customFormat="1" ht="15">
      <c r="E254" s="171"/>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row>
    <row r="255" spans="5:40" s="165" customFormat="1" ht="15">
      <c r="E255" s="171"/>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row>
    <row r="256" spans="5:40" s="165" customFormat="1" ht="15">
      <c r="E256" s="171"/>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row>
    <row r="257" spans="5:40" s="165" customFormat="1" ht="15">
      <c r="E257" s="171"/>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row>
    <row r="258" spans="5:40" s="165" customFormat="1" ht="15">
      <c r="E258" s="171"/>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row>
    <row r="259" spans="5:40" s="165" customFormat="1" ht="15">
      <c r="E259" s="171"/>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row>
    <row r="260" spans="5:40" s="165" customFormat="1" ht="15">
      <c r="E260" s="171"/>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row>
    <row r="261" spans="5:40" s="165" customFormat="1" ht="15">
      <c r="E261" s="171"/>
      <c r="F261" s="368"/>
      <c r="G261" s="368"/>
      <c r="H261" s="368"/>
      <c r="I261" s="368"/>
      <c r="J261" s="368"/>
      <c r="K261" s="368"/>
      <c r="L261" s="368"/>
      <c r="M261" s="368"/>
      <c r="N261" s="368"/>
      <c r="O261" s="368"/>
      <c r="P261" s="368"/>
      <c r="Q261" s="368"/>
      <c r="R261" s="368"/>
      <c r="S261" s="368"/>
      <c r="T261" s="368"/>
      <c r="U261" s="368"/>
      <c r="V261" s="368"/>
      <c r="W261" s="368"/>
      <c r="X261" s="368"/>
      <c r="Y261" s="368"/>
      <c r="Z261" s="368"/>
      <c r="AA261" s="368"/>
      <c r="AB261" s="368"/>
      <c r="AC261" s="368"/>
      <c r="AD261" s="368"/>
      <c r="AE261" s="368"/>
      <c r="AF261" s="368"/>
      <c r="AG261" s="368"/>
      <c r="AH261" s="368"/>
      <c r="AI261" s="368"/>
      <c r="AJ261" s="368"/>
      <c r="AK261" s="368"/>
      <c r="AL261" s="368"/>
      <c r="AM261" s="368"/>
      <c r="AN261" s="368"/>
    </row>
    <row r="262" spans="5:40" s="165" customFormat="1" ht="15">
      <c r="E262" s="171"/>
      <c r="F262" s="368"/>
      <c r="G262" s="368"/>
      <c r="H262" s="368"/>
      <c r="I262" s="368"/>
      <c r="J262" s="368"/>
      <c r="K262" s="368"/>
      <c r="L262" s="368"/>
      <c r="M262" s="368"/>
      <c r="N262" s="368"/>
      <c r="O262" s="368"/>
      <c r="P262" s="368"/>
      <c r="Q262" s="368"/>
      <c r="R262" s="368"/>
      <c r="S262" s="368"/>
      <c r="T262" s="368"/>
      <c r="U262" s="368"/>
      <c r="V262" s="368"/>
      <c r="W262" s="368"/>
      <c r="X262" s="368"/>
      <c r="Y262" s="368"/>
      <c r="Z262" s="368"/>
      <c r="AA262" s="368"/>
      <c r="AB262" s="368"/>
      <c r="AC262" s="368"/>
      <c r="AD262" s="368"/>
      <c r="AE262" s="368"/>
      <c r="AF262" s="368"/>
      <c r="AG262" s="368"/>
      <c r="AH262" s="368"/>
      <c r="AI262" s="368"/>
      <c r="AJ262" s="368"/>
      <c r="AK262" s="368"/>
      <c r="AL262" s="368"/>
      <c r="AM262" s="368"/>
      <c r="AN262" s="368"/>
    </row>
    <row r="263" spans="5:40" s="165" customFormat="1" ht="15">
      <c r="E263" s="171"/>
      <c r="F263" s="368"/>
      <c r="G263" s="368"/>
      <c r="H263" s="368"/>
      <c r="I263" s="368"/>
      <c r="J263" s="368"/>
      <c r="K263" s="368"/>
      <c r="L263" s="368"/>
      <c r="M263" s="368"/>
      <c r="N263" s="368"/>
      <c r="O263" s="368"/>
      <c r="P263" s="368"/>
      <c r="Q263" s="368"/>
      <c r="R263" s="368"/>
      <c r="S263" s="368"/>
      <c r="T263" s="368"/>
      <c r="U263" s="368"/>
      <c r="V263" s="368"/>
      <c r="W263" s="368"/>
      <c r="X263" s="368"/>
      <c r="Y263" s="368"/>
      <c r="Z263" s="368"/>
      <c r="AA263" s="368"/>
      <c r="AB263" s="368"/>
      <c r="AC263" s="368"/>
      <c r="AD263" s="368"/>
      <c r="AE263" s="368"/>
      <c r="AF263" s="368"/>
      <c r="AG263" s="368"/>
      <c r="AH263" s="368"/>
      <c r="AI263" s="368"/>
      <c r="AJ263" s="368"/>
      <c r="AK263" s="368"/>
      <c r="AL263" s="368"/>
      <c r="AM263" s="368"/>
      <c r="AN263" s="368"/>
    </row>
    <row r="264" spans="5:40" s="165" customFormat="1" ht="15">
      <c r="E264" s="171"/>
      <c r="F264" s="368"/>
      <c r="G264" s="368"/>
      <c r="H264" s="368"/>
      <c r="I264" s="368"/>
      <c r="J264" s="368"/>
      <c r="K264" s="368"/>
      <c r="L264" s="368"/>
      <c r="M264" s="368"/>
      <c r="N264" s="368"/>
      <c r="O264" s="368"/>
      <c r="P264" s="368"/>
      <c r="Q264" s="368"/>
      <c r="R264" s="368"/>
      <c r="S264" s="368"/>
      <c r="T264" s="368"/>
      <c r="U264" s="368"/>
      <c r="V264" s="368"/>
      <c r="W264" s="368"/>
      <c r="X264" s="368"/>
      <c r="Y264" s="368"/>
      <c r="Z264" s="368"/>
      <c r="AA264" s="368"/>
      <c r="AB264" s="368"/>
      <c r="AC264" s="368"/>
      <c r="AD264" s="368"/>
      <c r="AE264" s="368"/>
      <c r="AF264" s="368"/>
      <c r="AG264" s="368"/>
      <c r="AH264" s="368"/>
      <c r="AI264" s="368"/>
      <c r="AJ264" s="368"/>
      <c r="AK264" s="368"/>
      <c r="AL264" s="368"/>
      <c r="AM264" s="368"/>
      <c r="AN264" s="368"/>
    </row>
    <row r="265" spans="5:40" s="165" customFormat="1" ht="15">
      <c r="E265" s="171"/>
      <c r="F265" s="368"/>
      <c r="G265" s="368"/>
      <c r="H265" s="368"/>
      <c r="I265" s="368"/>
      <c r="J265" s="368"/>
      <c r="K265" s="368"/>
      <c r="L265" s="368"/>
      <c r="M265" s="368"/>
      <c r="N265" s="368"/>
      <c r="O265" s="368"/>
      <c r="P265" s="368"/>
      <c r="Q265" s="368"/>
      <c r="R265" s="368"/>
      <c r="S265" s="368"/>
      <c r="T265" s="368"/>
      <c r="U265" s="368"/>
      <c r="V265" s="368"/>
      <c r="W265" s="368"/>
      <c r="X265" s="368"/>
      <c r="Y265" s="368"/>
      <c r="Z265" s="368"/>
      <c r="AA265" s="368"/>
      <c r="AB265" s="368"/>
      <c r="AC265" s="368"/>
      <c r="AD265" s="368"/>
      <c r="AE265" s="368"/>
      <c r="AF265" s="368"/>
      <c r="AG265" s="368"/>
      <c r="AH265" s="368"/>
      <c r="AI265" s="368"/>
      <c r="AJ265" s="368"/>
      <c r="AK265" s="368"/>
      <c r="AL265" s="368"/>
      <c r="AM265" s="368"/>
      <c r="AN265" s="368"/>
    </row>
    <row r="266" spans="5:40" s="165" customFormat="1" ht="15">
      <c r="E266" s="171"/>
      <c r="F266" s="368"/>
      <c r="G266" s="368"/>
      <c r="H266" s="368"/>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368"/>
      <c r="AF266" s="368"/>
      <c r="AG266" s="368"/>
      <c r="AH266" s="368"/>
      <c r="AI266" s="368"/>
      <c r="AJ266" s="368"/>
      <c r="AK266" s="368"/>
      <c r="AL266" s="368"/>
      <c r="AM266" s="368"/>
      <c r="AN266" s="368"/>
    </row>
    <row r="267" spans="5:40" s="165" customFormat="1" ht="15">
      <c r="E267" s="171"/>
      <c r="F267" s="368"/>
      <c r="G267" s="368"/>
      <c r="H267" s="368"/>
      <c r="I267" s="368"/>
      <c r="J267" s="368"/>
      <c r="K267" s="368"/>
      <c r="L267" s="368"/>
      <c r="M267" s="368"/>
      <c r="N267" s="368"/>
      <c r="O267" s="368"/>
      <c r="P267" s="368"/>
      <c r="Q267" s="368"/>
      <c r="R267" s="368"/>
      <c r="S267" s="368"/>
      <c r="T267" s="368"/>
      <c r="U267" s="368"/>
      <c r="V267" s="368"/>
      <c r="W267" s="368"/>
      <c r="X267" s="368"/>
      <c r="Y267" s="368"/>
      <c r="Z267" s="368"/>
      <c r="AA267" s="368"/>
      <c r="AB267" s="368"/>
      <c r="AC267" s="368"/>
      <c r="AD267" s="368"/>
      <c r="AE267" s="368"/>
      <c r="AF267" s="368"/>
      <c r="AG267" s="368"/>
      <c r="AH267" s="368"/>
      <c r="AI267" s="368"/>
      <c r="AJ267" s="368"/>
      <c r="AK267" s="368"/>
      <c r="AL267" s="368"/>
      <c r="AM267" s="368"/>
      <c r="AN267" s="368"/>
    </row>
    <row r="268" spans="5:40" s="165" customFormat="1" ht="15">
      <c r="E268" s="171"/>
      <c r="F268" s="368"/>
      <c r="G268" s="368"/>
      <c r="H268" s="368"/>
      <c r="I268" s="368"/>
      <c r="J268" s="368"/>
      <c r="K268" s="368"/>
      <c r="L268" s="368"/>
      <c r="M268" s="368"/>
      <c r="N268" s="368"/>
      <c r="O268" s="368"/>
      <c r="P268" s="368"/>
      <c r="Q268" s="368"/>
      <c r="R268" s="368"/>
      <c r="S268" s="368"/>
      <c r="T268" s="368"/>
      <c r="U268" s="368"/>
      <c r="V268" s="368"/>
      <c r="W268" s="368"/>
      <c r="X268" s="368"/>
      <c r="Y268" s="368"/>
      <c r="Z268" s="368"/>
      <c r="AA268" s="368"/>
      <c r="AB268" s="368"/>
      <c r="AC268" s="368"/>
      <c r="AD268" s="368"/>
      <c r="AE268" s="368"/>
      <c r="AF268" s="368"/>
      <c r="AG268" s="368"/>
      <c r="AH268" s="368"/>
      <c r="AI268" s="368"/>
      <c r="AJ268" s="368"/>
      <c r="AK268" s="368"/>
      <c r="AL268" s="368"/>
      <c r="AM268" s="368"/>
      <c r="AN268" s="368"/>
    </row>
    <row r="269" spans="5:40" s="165" customFormat="1" ht="15">
      <c r="E269" s="171"/>
      <c r="F269" s="368"/>
      <c r="G269" s="368"/>
      <c r="H269" s="368"/>
      <c r="I269" s="368"/>
      <c r="J269" s="368"/>
      <c r="K269" s="368"/>
      <c r="L269" s="368"/>
      <c r="M269" s="368"/>
      <c r="N269" s="368"/>
      <c r="O269" s="368"/>
      <c r="P269" s="368"/>
      <c r="Q269" s="368"/>
      <c r="R269" s="368"/>
      <c r="S269" s="368"/>
      <c r="T269" s="368"/>
      <c r="U269" s="368"/>
      <c r="V269" s="368"/>
      <c r="W269" s="368"/>
      <c r="X269" s="368"/>
      <c r="Y269" s="368"/>
      <c r="Z269" s="368"/>
      <c r="AA269" s="368"/>
      <c r="AB269" s="368"/>
      <c r="AC269" s="368"/>
      <c r="AD269" s="368"/>
      <c r="AE269" s="368"/>
      <c r="AF269" s="368"/>
      <c r="AG269" s="368"/>
      <c r="AH269" s="368"/>
      <c r="AI269" s="368"/>
      <c r="AJ269" s="368"/>
      <c r="AK269" s="368"/>
      <c r="AL269" s="368"/>
      <c r="AM269" s="368"/>
      <c r="AN269" s="368"/>
    </row>
    <row r="270" spans="5:40" s="165" customFormat="1" ht="15">
      <c r="E270" s="171"/>
      <c r="F270" s="368"/>
      <c r="G270" s="368"/>
      <c r="H270" s="368"/>
      <c r="I270" s="368"/>
      <c r="J270" s="368"/>
      <c r="K270" s="368"/>
      <c r="L270" s="368"/>
      <c r="M270" s="368"/>
      <c r="N270" s="368"/>
      <c r="O270" s="368"/>
      <c r="P270" s="368"/>
      <c r="Q270" s="368"/>
      <c r="R270" s="368"/>
      <c r="S270" s="368"/>
      <c r="T270" s="368"/>
      <c r="U270" s="368"/>
      <c r="V270" s="368"/>
      <c r="W270" s="368"/>
      <c r="X270" s="368"/>
      <c r="Y270" s="368"/>
      <c r="Z270" s="368"/>
      <c r="AA270" s="368"/>
      <c r="AB270" s="368"/>
      <c r="AC270" s="368"/>
      <c r="AD270" s="368"/>
      <c r="AE270" s="368"/>
      <c r="AF270" s="368"/>
      <c r="AG270" s="368"/>
      <c r="AH270" s="368"/>
      <c r="AI270" s="368"/>
      <c r="AJ270" s="368"/>
      <c r="AK270" s="368"/>
      <c r="AL270" s="368"/>
      <c r="AM270" s="368"/>
      <c r="AN270" s="368"/>
    </row>
    <row r="271" spans="5:40" s="165" customFormat="1" ht="15">
      <c r="E271" s="171"/>
      <c r="F271" s="368"/>
      <c r="G271" s="368"/>
      <c r="H271" s="368"/>
      <c r="I271" s="368"/>
      <c r="J271" s="368"/>
      <c r="K271" s="368"/>
      <c r="L271" s="368"/>
      <c r="M271" s="368"/>
      <c r="N271" s="368"/>
      <c r="O271" s="368"/>
      <c r="P271" s="368"/>
      <c r="Q271" s="368"/>
      <c r="R271" s="368"/>
      <c r="S271" s="368"/>
      <c r="T271" s="368"/>
      <c r="U271" s="368"/>
      <c r="V271" s="368"/>
      <c r="W271" s="368"/>
      <c r="X271" s="368"/>
      <c r="Y271" s="368"/>
      <c r="Z271" s="368"/>
      <c r="AA271" s="368"/>
      <c r="AB271" s="368"/>
      <c r="AC271" s="368"/>
      <c r="AD271" s="368"/>
      <c r="AE271" s="368"/>
      <c r="AF271" s="368"/>
      <c r="AG271" s="368"/>
      <c r="AH271" s="368"/>
      <c r="AI271" s="368"/>
      <c r="AJ271" s="368"/>
      <c r="AK271" s="368"/>
      <c r="AL271" s="368"/>
      <c r="AM271" s="368"/>
      <c r="AN271" s="368"/>
    </row>
    <row r="272" spans="5:40" s="165" customFormat="1" ht="15">
      <c r="E272" s="171"/>
      <c r="F272" s="368"/>
      <c r="G272" s="368"/>
      <c r="H272" s="368"/>
      <c r="I272" s="368"/>
      <c r="J272" s="368"/>
      <c r="K272" s="368"/>
      <c r="L272" s="368"/>
      <c r="M272" s="368"/>
      <c r="N272" s="368"/>
      <c r="O272" s="368"/>
      <c r="P272" s="368"/>
      <c r="Q272" s="368"/>
      <c r="R272" s="368"/>
      <c r="S272" s="368"/>
      <c r="T272" s="368"/>
      <c r="U272" s="368"/>
      <c r="V272" s="368"/>
      <c r="W272" s="368"/>
      <c r="X272" s="368"/>
      <c r="Y272" s="368"/>
      <c r="Z272" s="368"/>
      <c r="AA272" s="368"/>
      <c r="AB272" s="368"/>
      <c r="AC272" s="368"/>
      <c r="AD272" s="368"/>
      <c r="AE272" s="368"/>
      <c r="AF272" s="368"/>
      <c r="AG272" s="368"/>
      <c r="AH272" s="368"/>
      <c r="AI272" s="368"/>
      <c r="AJ272" s="368"/>
      <c r="AK272" s="368"/>
      <c r="AL272" s="368"/>
      <c r="AM272" s="368"/>
      <c r="AN272" s="368"/>
    </row>
    <row r="273" spans="5:40" s="165" customFormat="1" ht="15">
      <c r="E273" s="171"/>
      <c r="F273" s="368"/>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8"/>
      <c r="AD273" s="368"/>
      <c r="AE273" s="368"/>
      <c r="AF273" s="368"/>
      <c r="AG273" s="368"/>
      <c r="AH273" s="368"/>
      <c r="AI273" s="368"/>
      <c r="AJ273" s="368"/>
      <c r="AK273" s="368"/>
      <c r="AL273" s="368"/>
      <c r="AM273" s="368"/>
      <c r="AN273" s="368"/>
    </row>
    <row r="274" spans="5:40" s="165" customFormat="1" ht="15">
      <c r="E274" s="171"/>
      <c r="F274" s="368"/>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8"/>
      <c r="AD274" s="368"/>
      <c r="AE274" s="368"/>
      <c r="AF274" s="368"/>
      <c r="AG274" s="368"/>
      <c r="AH274" s="368"/>
      <c r="AI274" s="368"/>
      <c r="AJ274" s="368"/>
      <c r="AK274" s="368"/>
      <c r="AL274" s="368"/>
      <c r="AM274" s="368"/>
      <c r="AN274" s="368"/>
    </row>
    <row r="275" spans="5:40" s="165" customFormat="1" ht="15">
      <c r="E275" s="171"/>
      <c r="F275" s="368"/>
      <c r="G275" s="368"/>
      <c r="H275" s="368"/>
      <c r="I275" s="368"/>
      <c r="J275" s="368"/>
      <c r="K275" s="368"/>
      <c r="L275" s="368"/>
      <c r="M275" s="368"/>
      <c r="N275" s="368"/>
      <c r="O275" s="368"/>
      <c r="P275" s="368"/>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8"/>
      <c r="AN275" s="368"/>
    </row>
    <row r="276" spans="5:40" s="165" customFormat="1" ht="15">
      <c r="E276" s="171"/>
      <c r="F276" s="368"/>
      <c r="G276" s="368"/>
      <c r="H276" s="368"/>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68"/>
      <c r="AF276" s="368"/>
      <c r="AG276" s="368"/>
      <c r="AH276" s="368"/>
      <c r="AI276" s="368"/>
      <c r="AJ276" s="368"/>
      <c r="AK276" s="368"/>
      <c r="AL276" s="368"/>
      <c r="AM276" s="368"/>
      <c r="AN276" s="368"/>
    </row>
    <row r="277" spans="5:40" s="165" customFormat="1" ht="15">
      <c r="E277" s="171"/>
      <c r="F277" s="368"/>
      <c r="G277" s="368"/>
      <c r="H277" s="368"/>
      <c r="I277" s="368"/>
      <c r="J277" s="368"/>
      <c r="K277" s="368"/>
      <c r="L277" s="368"/>
      <c r="M277" s="368"/>
      <c r="N277" s="368"/>
      <c r="O277" s="368"/>
      <c r="P277" s="368"/>
      <c r="Q277" s="368"/>
      <c r="R277" s="368"/>
      <c r="S277" s="368"/>
      <c r="T277" s="368"/>
      <c r="U277" s="368"/>
      <c r="V277" s="368"/>
      <c r="W277" s="368"/>
      <c r="X277" s="368"/>
      <c r="Y277" s="368"/>
      <c r="Z277" s="368"/>
      <c r="AA277" s="368"/>
      <c r="AB277" s="368"/>
      <c r="AC277" s="368"/>
      <c r="AD277" s="368"/>
      <c r="AE277" s="368"/>
      <c r="AF277" s="368"/>
      <c r="AG277" s="368"/>
      <c r="AH277" s="368"/>
      <c r="AI277" s="368"/>
      <c r="AJ277" s="368"/>
      <c r="AK277" s="368"/>
      <c r="AL277" s="368"/>
      <c r="AM277" s="368"/>
      <c r="AN277" s="368"/>
    </row>
    <row r="278" spans="5:40" s="165" customFormat="1" ht="15">
      <c r="E278" s="171"/>
      <c r="F278" s="368"/>
      <c r="G278" s="368"/>
      <c r="H278" s="368"/>
      <c r="I278" s="368"/>
      <c r="J278" s="368"/>
      <c r="K278" s="368"/>
      <c r="L278" s="368"/>
      <c r="M278" s="368"/>
      <c r="N278" s="368"/>
      <c r="O278" s="368"/>
      <c r="P278" s="368"/>
      <c r="Q278" s="368"/>
      <c r="R278" s="368"/>
      <c r="S278" s="368"/>
      <c r="T278" s="368"/>
      <c r="U278" s="368"/>
      <c r="V278" s="368"/>
      <c r="W278" s="368"/>
      <c r="X278" s="368"/>
      <c r="Y278" s="368"/>
      <c r="Z278" s="368"/>
      <c r="AA278" s="368"/>
      <c r="AB278" s="368"/>
      <c r="AC278" s="368"/>
      <c r="AD278" s="368"/>
      <c r="AE278" s="368"/>
      <c r="AF278" s="368"/>
      <c r="AG278" s="368"/>
      <c r="AH278" s="368"/>
      <c r="AI278" s="368"/>
      <c r="AJ278" s="368"/>
      <c r="AK278" s="368"/>
      <c r="AL278" s="368"/>
      <c r="AM278" s="368"/>
      <c r="AN278" s="368"/>
    </row>
    <row r="279" spans="5:40" s="165" customFormat="1" ht="15">
      <c r="E279" s="171"/>
      <c r="F279" s="368"/>
      <c r="G279" s="368"/>
      <c r="H279" s="368"/>
      <c r="I279" s="368"/>
      <c r="J279" s="368"/>
      <c r="K279" s="368"/>
      <c r="L279" s="368"/>
      <c r="M279" s="368"/>
      <c r="N279" s="368"/>
      <c r="O279" s="368"/>
      <c r="P279" s="368"/>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row>
    <row r="280" spans="5:40" s="165" customFormat="1" ht="15">
      <c r="E280" s="171"/>
      <c r="F280" s="368"/>
      <c r="G280" s="368"/>
      <c r="H280" s="368"/>
      <c r="I280" s="368"/>
      <c r="J280" s="368"/>
      <c r="K280" s="368"/>
      <c r="L280" s="368"/>
      <c r="M280" s="368"/>
      <c r="N280" s="368"/>
      <c r="O280" s="368"/>
      <c r="P280" s="368"/>
      <c r="Q280" s="368"/>
      <c r="R280" s="368"/>
      <c r="S280" s="368"/>
      <c r="T280" s="368"/>
      <c r="U280" s="368"/>
      <c r="V280" s="368"/>
      <c r="W280" s="368"/>
      <c r="X280" s="368"/>
      <c r="Y280" s="368"/>
      <c r="Z280" s="368"/>
      <c r="AA280" s="368"/>
      <c r="AB280" s="368"/>
      <c r="AC280" s="368"/>
      <c r="AD280" s="368"/>
      <c r="AE280" s="368"/>
      <c r="AF280" s="368"/>
      <c r="AG280" s="368"/>
      <c r="AH280" s="368"/>
      <c r="AI280" s="368"/>
      <c r="AJ280" s="368"/>
      <c r="AK280" s="368"/>
      <c r="AL280" s="368"/>
      <c r="AM280" s="368"/>
      <c r="AN280" s="368"/>
    </row>
    <row r="281" spans="5:40" s="165" customFormat="1" ht="15">
      <c r="E281" s="171"/>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row>
    <row r="282" spans="5:40" s="165" customFormat="1" ht="15">
      <c r="E282" s="171"/>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row>
    <row r="283" spans="5:40" s="165" customFormat="1" ht="15">
      <c r="E283" s="171"/>
      <c r="F283" s="368"/>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8"/>
      <c r="AL283" s="368"/>
      <c r="AM283" s="368"/>
      <c r="AN283" s="368"/>
    </row>
    <row r="284" spans="5:40" s="165" customFormat="1" ht="15">
      <c r="E284" s="171"/>
      <c r="F284" s="368"/>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row>
    <row r="285" spans="5:40" s="165" customFormat="1" ht="15">
      <c r="E285" s="171"/>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row>
    <row r="286" spans="5:40" s="165" customFormat="1" ht="15">
      <c r="E286" s="171"/>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row>
    <row r="287" spans="5:40" s="165" customFormat="1" ht="15">
      <c r="E287" s="171"/>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8"/>
      <c r="AD287" s="368"/>
      <c r="AE287" s="368"/>
      <c r="AF287" s="368"/>
      <c r="AG287" s="368"/>
      <c r="AH287" s="368"/>
      <c r="AI287" s="368"/>
      <c r="AJ287" s="368"/>
      <c r="AK287" s="368"/>
      <c r="AL287" s="368"/>
      <c r="AM287" s="368"/>
      <c r="AN287" s="368"/>
    </row>
    <row r="288" spans="5:40" s="165" customFormat="1" ht="15">
      <c r="E288" s="171"/>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368"/>
      <c r="AB288" s="368"/>
      <c r="AC288" s="368"/>
      <c r="AD288" s="368"/>
      <c r="AE288" s="368"/>
      <c r="AF288" s="368"/>
      <c r="AG288" s="368"/>
      <c r="AH288" s="368"/>
      <c r="AI288" s="368"/>
      <c r="AJ288" s="368"/>
      <c r="AK288" s="368"/>
      <c r="AL288" s="368"/>
      <c r="AM288" s="368"/>
      <c r="AN288" s="368"/>
    </row>
    <row r="289" spans="5:40" s="165" customFormat="1" ht="15">
      <c r="E289" s="171"/>
      <c r="F289" s="368"/>
      <c r="G289" s="368"/>
      <c r="H289" s="368"/>
      <c r="I289" s="368"/>
      <c r="J289" s="368"/>
      <c r="K289" s="368"/>
      <c r="L289" s="368"/>
      <c r="M289" s="368"/>
      <c r="N289" s="368"/>
      <c r="O289" s="368"/>
      <c r="P289" s="368"/>
      <c r="Q289" s="368"/>
      <c r="R289" s="368"/>
      <c r="S289" s="368"/>
      <c r="T289" s="368"/>
      <c r="U289" s="368"/>
      <c r="V289" s="368"/>
      <c r="W289" s="368"/>
      <c r="X289" s="368"/>
      <c r="Y289" s="368"/>
      <c r="Z289" s="368"/>
      <c r="AA289" s="368"/>
      <c r="AB289" s="368"/>
      <c r="AC289" s="368"/>
      <c r="AD289" s="368"/>
      <c r="AE289" s="368"/>
      <c r="AF289" s="368"/>
      <c r="AG289" s="368"/>
      <c r="AH289" s="368"/>
      <c r="AI289" s="368"/>
      <c r="AJ289" s="368"/>
      <c r="AK289" s="368"/>
      <c r="AL289" s="368"/>
      <c r="AM289" s="368"/>
      <c r="AN289" s="368"/>
    </row>
    <row r="290" spans="5:40" s="165" customFormat="1" ht="15">
      <c r="E290" s="171"/>
      <c r="F290" s="368"/>
      <c r="G290" s="368"/>
      <c r="H290" s="368"/>
      <c r="I290" s="368"/>
      <c r="J290" s="368"/>
      <c r="K290" s="368"/>
      <c r="L290" s="368"/>
      <c r="M290" s="368"/>
      <c r="N290" s="368"/>
      <c r="O290" s="368"/>
      <c r="P290" s="368"/>
      <c r="Q290" s="368"/>
      <c r="R290" s="368"/>
      <c r="S290" s="368"/>
      <c r="T290" s="368"/>
      <c r="U290" s="368"/>
      <c r="V290" s="368"/>
      <c r="W290" s="368"/>
      <c r="X290" s="368"/>
      <c r="Y290" s="368"/>
      <c r="Z290" s="368"/>
      <c r="AA290" s="368"/>
      <c r="AB290" s="368"/>
      <c r="AC290" s="368"/>
      <c r="AD290" s="368"/>
      <c r="AE290" s="368"/>
      <c r="AF290" s="368"/>
      <c r="AG290" s="368"/>
      <c r="AH290" s="368"/>
      <c r="AI290" s="368"/>
      <c r="AJ290" s="368"/>
      <c r="AK290" s="368"/>
      <c r="AL290" s="368"/>
      <c r="AM290" s="368"/>
      <c r="AN290" s="368"/>
    </row>
    <row r="291" spans="5:40" s="165" customFormat="1" ht="15">
      <c r="E291" s="171"/>
      <c r="F291" s="368"/>
      <c r="G291" s="368"/>
      <c r="H291" s="368"/>
      <c r="I291" s="368"/>
      <c r="J291" s="368"/>
      <c r="K291" s="368"/>
      <c r="L291" s="368"/>
      <c r="M291" s="368"/>
      <c r="N291" s="368"/>
      <c r="O291" s="368"/>
      <c r="P291" s="368"/>
      <c r="Q291" s="368"/>
      <c r="R291" s="368"/>
      <c r="S291" s="368"/>
      <c r="T291" s="368"/>
      <c r="U291" s="368"/>
      <c r="V291" s="368"/>
      <c r="W291" s="368"/>
      <c r="X291" s="368"/>
      <c r="Y291" s="368"/>
      <c r="Z291" s="368"/>
      <c r="AA291" s="368"/>
      <c r="AB291" s="368"/>
      <c r="AC291" s="368"/>
      <c r="AD291" s="368"/>
      <c r="AE291" s="368"/>
      <c r="AF291" s="368"/>
      <c r="AG291" s="368"/>
      <c r="AH291" s="368"/>
      <c r="AI291" s="368"/>
      <c r="AJ291" s="368"/>
      <c r="AK291" s="368"/>
      <c r="AL291" s="368"/>
      <c r="AM291" s="368"/>
      <c r="AN291" s="368"/>
    </row>
    <row r="292" spans="5:40" s="165" customFormat="1" ht="15">
      <c r="E292" s="171"/>
      <c r="F292" s="368"/>
      <c r="G292" s="368"/>
      <c r="H292" s="368"/>
      <c r="I292" s="368"/>
      <c r="J292" s="368"/>
      <c r="K292" s="368"/>
      <c r="L292" s="368"/>
      <c r="M292" s="368"/>
      <c r="N292" s="368"/>
      <c r="O292" s="368"/>
      <c r="P292" s="368"/>
      <c r="Q292" s="368"/>
      <c r="R292" s="368"/>
      <c r="S292" s="368"/>
      <c r="T292" s="368"/>
      <c r="U292" s="368"/>
      <c r="V292" s="368"/>
      <c r="W292" s="368"/>
      <c r="X292" s="368"/>
      <c r="Y292" s="368"/>
      <c r="Z292" s="368"/>
      <c r="AA292" s="368"/>
      <c r="AB292" s="368"/>
      <c r="AC292" s="368"/>
      <c r="AD292" s="368"/>
      <c r="AE292" s="368"/>
      <c r="AF292" s="368"/>
      <c r="AG292" s="368"/>
      <c r="AH292" s="368"/>
      <c r="AI292" s="368"/>
      <c r="AJ292" s="368"/>
      <c r="AK292" s="368"/>
      <c r="AL292" s="368"/>
      <c r="AM292" s="368"/>
      <c r="AN292" s="368"/>
    </row>
    <row r="293" spans="5:40" s="165" customFormat="1" ht="15">
      <c r="E293" s="171"/>
      <c r="F293" s="368"/>
      <c r="G293" s="368"/>
      <c r="H293" s="368"/>
      <c r="I293" s="368"/>
      <c r="J293" s="368"/>
      <c r="K293" s="368"/>
      <c r="L293" s="368"/>
      <c r="M293" s="368"/>
      <c r="N293" s="368"/>
      <c r="O293" s="368"/>
      <c r="P293" s="368"/>
      <c r="Q293" s="368"/>
      <c r="R293" s="368"/>
      <c r="S293" s="368"/>
      <c r="T293" s="368"/>
      <c r="U293" s="368"/>
      <c r="V293" s="368"/>
      <c r="W293" s="368"/>
      <c r="X293" s="368"/>
      <c r="Y293" s="368"/>
      <c r="Z293" s="368"/>
      <c r="AA293" s="368"/>
      <c r="AB293" s="368"/>
      <c r="AC293" s="368"/>
      <c r="AD293" s="368"/>
      <c r="AE293" s="368"/>
      <c r="AF293" s="368"/>
      <c r="AG293" s="368"/>
      <c r="AH293" s="368"/>
      <c r="AI293" s="368"/>
      <c r="AJ293" s="368"/>
      <c r="AK293" s="368"/>
      <c r="AL293" s="368"/>
      <c r="AM293" s="368"/>
      <c r="AN293" s="368"/>
    </row>
    <row r="294" spans="5:40" s="165" customFormat="1" ht="15">
      <c r="E294" s="171"/>
      <c r="F294" s="368"/>
      <c r="G294" s="368"/>
      <c r="H294" s="368"/>
      <c r="I294" s="368"/>
      <c r="J294" s="368"/>
      <c r="K294" s="368"/>
      <c r="L294" s="368"/>
      <c r="M294" s="368"/>
      <c r="N294" s="368"/>
      <c r="O294" s="368"/>
      <c r="P294" s="368"/>
      <c r="Q294" s="368"/>
      <c r="R294" s="368"/>
      <c r="S294" s="368"/>
      <c r="T294" s="368"/>
      <c r="U294" s="368"/>
      <c r="V294" s="368"/>
      <c r="W294" s="368"/>
      <c r="X294" s="368"/>
      <c r="Y294" s="368"/>
      <c r="Z294" s="368"/>
      <c r="AA294" s="368"/>
      <c r="AB294" s="368"/>
      <c r="AC294" s="368"/>
      <c r="AD294" s="368"/>
      <c r="AE294" s="368"/>
      <c r="AF294" s="368"/>
      <c r="AG294" s="368"/>
      <c r="AH294" s="368"/>
      <c r="AI294" s="368"/>
      <c r="AJ294" s="368"/>
      <c r="AK294" s="368"/>
      <c r="AL294" s="368"/>
      <c r="AM294" s="368"/>
      <c r="AN294" s="368"/>
    </row>
    <row r="295" spans="5:40" s="165" customFormat="1" ht="15">
      <c r="E295" s="171"/>
      <c r="F295" s="368"/>
      <c r="G295" s="368"/>
      <c r="H295" s="368"/>
      <c r="I295" s="368"/>
      <c r="J295" s="368"/>
      <c r="K295" s="368"/>
      <c r="L295" s="368"/>
      <c r="M295" s="368"/>
      <c r="N295" s="368"/>
      <c r="O295" s="368"/>
      <c r="P295" s="368"/>
      <c r="Q295" s="368"/>
      <c r="R295" s="368"/>
      <c r="S295" s="368"/>
      <c r="T295" s="368"/>
      <c r="U295" s="368"/>
      <c r="V295" s="368"/>
      <c r="W295" s="368"/>
      <c r="X295" s="368"/>
      <c r="Y295" s="368"/>
      <c r="Z295" s="368"/>
      <c r="AA295" s="368"/>
      <c r="AB295" s="368"/>
      <c r="AC295" s="368"/>
      <c r="AD295" s="368"/>
      <c r="AE295" s="368"/>
      <c r="AF295" s="368"/>
      <c r="AG295" s="368"/>
      <c r="AH295" s="368"/>
      <c r="AI295" s="368"/>
      <c r="AJ295" s="368"/>
      <c r="AK295" s="368"/>
      <c r="AL295" s="368"/>
      <c r="AM295" s="368"/>
      <c r="AN295" s="368"/>
    </row>
    <row r="296" spans="5:40" s="165" customFormat="1" ht="15">
      <c r="E296" s="171"/>
      <c r="F296" s="368"/>
      <c r="G296" s="368"/>
      <c r="H296" s="368"/>
      <c r="I296" s="368"/>
      <c r="J296" s="368"/>
      <c r="K296" s="368"/>
      <c r="L296" s="368"/>
      <c r="M296" s="368"/>
      <c r="N296" s="368"/>
      <c r="O296" s="368"/>
      <c r="P296" s="368"/>
      <c r="Q296" s="368"/>
      <c r="R296" s="368"/>
      <c r="S296" s="368"/>
      <c r="T296" s="368"/>
      <c r="U296" s="368"/>
      <c r="V296" s="368"/>
      <c r="W296" s="368"/>
      <c r="X296" s="368"/>
      <c r="Y296" s="368"/>
      <c r="Z296" s="368"/>
      <c r="AA296" s="368"/>
      <c r="AB296" s="368"/>
      <c r="AC296" s="368"/>
      <c r="AD296" s="368"/>
      <c r="AE296" s="368"/>
      <c r="AF296" s="368"/>
      <c r="AG296" s="368"/>
      <c r="AH296" s="368"/>
      <c r="AI296" s="368"/>
      <c r="AJ296" s="368"/>
      <c r="AK296" s="368"/>
      <c r="AL296" s="368"/>
      <c r="AM296" s="368"/>
      <c r="AN296" s="368"/>
    </row>
    <row r="297" spans="5:40" s="165" customFormat="1" ht="15">
      <c r="E297" s="171"/>
      <c r="F297" s="368"/>
      <c r="G297" s="368"/>
      <c r="H297" s="368"/>
      <c r="I297" s="368"/>
      <c r="J297" s="368"/>
      <c r="K297" s="368"/>
      <c r="L297" s="368"/>
      <c r="M297" s="368"/>
      <c r="N297" s="368"/>
      <c r="O297" s="368"/>
      <c r="P297" s="368"/>
      <c r="Q297" s="368"/>
      <c r="R297" s="368"/>
      <c r="S297" s="368"/>
      <c r="T297" s="368"/>
      <c r="U297" s="368"/>
      <c r="V297" s="368"/>
      <c r="W297" s="368"/>
      <c r="X297" s="368"/>
      <c r="Y297" s="368"/>
      <c r="Z297" s="368"/>
      <c r="AA297" s="368"/>
      <c r="AB297" s="368"/>
      <c r="AC297" s="368"/>
      <c r="AD297" s="368"/>
      <c r="AE297" s="368"/>
      <c r="AF297" s="368"/>
      <c r="AG297" s="368"/>
      <c r="AH297" s="368"/>
      <c r="AI297" s="368"/>
      <c r="AJ297" s="368"/>
      <c r="AK297" s="368"/>
      <c r="AL297" s="368"/>
      <c r="AM297" s="368"/>
      <c r="AN297" s="368"/>
    </row>
    <row r="298" spans="5:40" s="165" customFormat="1" ht="15">
      <c r="E298" s="171"/>
      <c r="F298" s="368"/>
      <c r="G298" s="368"/>
      <c r="H298" s="368"/>
      <c r="I298" s="368"/>
      <c r="J298" s="368"/>
      <c r="K298" s="368"/>
      <c r="L298" s="368"/>
      <c r="M298" s="368"/>
      <c r="N298" s="368"/>
      <c r="O298" s="368"/>
      <c r="P298" s="368"/>
      <c r="Q298" s="368"/>
      <c r="R298" s="368"/>
      <c r="S298" s="368"/>
      <c r="T298" s="368"/>
      <c r="U298" s="368"/>
      <c r="V298" s="368"/>
      <c r="W298" s="368"/>
      <c r="X298" s="368"/>
      <c r="Y298" s="368"/>
      <c r="Z298" s="368"/>
      <c r="AA298" s="368"/>
      <c r="AB298" s="368"/>
      <c r="AC298" s="368"/>
      <c r="AD298" s="368"/>
      <c r="AE298" s="368"/>
      <c r="AF298" s="368"/>
      <c r="AG298" s="368"/>
      <c r="AH298" s="368"/>
      <c r="AI298" s="368"/>
      <c r="AJ298" s="368"/>
      <c r="AK298" s="368"/>
      <c r="AL298" s="368"/>
      <c r="AM298" s="368"/>
      <c r="AN298" s="368"/>
    </row>
    <row r="299" spans="5:40" s="165" customFormat="1" ht="15">
      <c r="E299" s="171"/>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68"/>
      <c r="AE299" s="368"/>
      <c r="AF299" s="368"/>
      <c r="AG299" s="368"/>
      <c r="AH299" s="368"/>
      <c r="AI299" s="368"/>
      <c r="AJ299" s="368"/>
      <c r="AK299" s="368"/>
      <c r="AL299" s="368"/>
      <c r="AM299" s="368"/>
      <c r="AN299" s="368"/>
    </row>
    <row r="300" spans="5:40" s="165" customFormat="1" ht="15">
      <c r="E300" s="171"/>
      <c r="F300" s="368"/>
      <c r="G300" s="368"/>
      <c r="H300" s="368"/>
      <c r="I300" s="368"/>
      <c r="J300" s="368"/>
      <c r="K300" s="368"/>
      <c r="L300" s="368"/>
      <c r="M300" s="368"/>
      <c r="N300" s="368"/>
      <c r="O300" s="368"/>
      <c r="P300" s="368"/>
      <c r="Q300" s="368"/>
      <c r="R300" s="368"/>
      <c r="S300" s="368"/>
      <c r="T300" s="368"/>
      <c r="U300" s="368"/>
      <c r="V300" s="368"/>
      <c r="W300" s="368"/>
      <c r="X300" s="368"/>
      <c r="Y300" s="368"/>
      <c r="Z300" s="368"/>
      <c r="AA300" s="368"/>
      <c r="AB300" s="368"/>
      <c r="AC300" s="368"/>
      <c r="AD300" s="368"/>
      <c r="AE300" s="368"/>
      <c r="AF300" s="368"/>
      <c r="AG300" s="368"/>
      <c r="AH300" s="368"/>
      <c r="AI300" s="368"/>
      <c r="AJ300" s="368"/>
      <c r="AK300" s="368"/>
      <c r="AL300" s="368"/>
      <c r="AM300" s="368"/>
      <c r="AN300" s="368"/>
    </row>
    <row r="301" spans="5:40" s="165" customFormat="1" ht="15">
      <c r="E301" s="171"/>
      <c r="F301" s="368"/>
      <c r="G301" s="368"/>
      <c r="H301" s="368"/>
      <c r="I301" s="368"/>
      <c r="J301" s="368"/>
      <c r="K301" s="368"/>
      <c r="L301" s="368"/>
      <c r="M301" s="368"/>
      <c r="N301" s="368"/>
      <c r="O301" s="368"/>
      <c r="P301" s="368"/>
      <c r="Q301" s="368"/>
      <c r="R301" s="368"/>
      <c r="S301" s="368"/>
      <c r="T301" s="368"/>
      <c r="U301" s="368"/>
      <c r="V301" s="368"/>
      <c r="W301" s="368"/>
      <c r="X301" s="368"/>
      <c r="Y301" s="368"/>
      <c r="Z301" s="368"/>
      <c r="AA301" s="368"/>
      <c r="AB301" s="368"/>
      <c r="AC301" s="368"/>
      <c r="AD301" s="368"/>
      <c r="AE301" s="368"/>
      <c r="AF301" s="368"/>
      <c r="AG301" s="368"/>
      <c r="AH301" s="368"/>
      <c r="AI301" s="368"/>
      <c r="AJ301" s="368"/>
      <c r="AK301" s="368"/>
      <c r="AL301" s="368"/>
      <c r="AM301" s="368"/>
      <c r="AN301" s="368"/>
    </row>
    <row r="302" spans="5:40" s="165" customFormat="1" ht="15">
      <c r="E302" s="171"/>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8"/>
      <c r="AD302" s="368"/>
      <c r="AE302" s="368"/>
      <c r="AF302" s="368"/>
      <c r="AG302" s="368"/>
      <c r="AH302" s="368"/>
      <c r="AI302" s="368"/>
      <c r="AJ302" s="368"/>
      <c r="AK302" s="368"/>
      <c r="AL302" s="368"/>
      <c r="AM302" s="368"/>
      <c r="AN302" s="368"/>
    </row>
    <row r="303" spans="5:40" s="165" customFormat="1" ht="15">
      <c r="E303" s="171"/>
      <c r="F303" s="368"/>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8"/>
      <c r="AD303" s="368"/>
      <c r="AE303" s="368"/>
      <c r="AF303" s="368"/>
      <c r="AG303" s="368"/>
      <c r="AH303" s="368"/>
      <c r="AI303" s="368"/>
      <c r="AJ303" s="368"/>
      <c r="AK303" s="368"/>
      <c r="AL303" s="368"/>
      <c r="AM303" s="368"/>
      <c r="AN303" s="368"/>
    </row>
    <row r="304" spans="5:40" s="165" customFormat="1" ht="15">
      <c r="E304" s="171"/>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c r="AF304" s="368"/>
      <c r="AG304" s="368"/>
      <c r="AH304" s="368"/>
      <c r="AI304" s="368"/>
      <c r="AJ304" s="368"/>
      <c r="AK304" s="368"/>
      <c r="AL304" s="368"/>
      <c r="AM304" s="368"/>
      <c r="AN304" s="368"/>
    </row>
    <row r="305" spans="5:40" s="165" customFormat="1" ht="15">
      <c r="E305" s="171"/>
      <c r="F305" s="368"/>
      <c r="G305" s="368"/>
      <c r="H305" s="368"/>
      <c r="I305" s="368"/>
      <c r="J305" s="368"/>
      <c r="K305" s="368"/>
      <c r="L305" s="368"/>
      <c r="M305" s="368"/>
      <c r="N305" s="368"/>
      <c r="O305" s="368"/>
      <c r="P305" s="368"/>
      <c r="Q305" s="368"/>
      <c r="R305" s="368"/>
      <c r="S305" s="368"/>
      <c r="T305" s="368"/>
      <c r="U305" s="368"/>
      <c r="V305" s="368"/>
      <c r="W305" s="368"/>
      <c r="X305" s="368"/>
      <c r="Y305" s="368"/>
      <c r="Z305" s="368"/>
      <c r="AA305" s="368"/>
      <c r="AB305" s="368"/>
      <c r="AC305" s="368"/>
      <c r="AD305" s="368"/>
      <c r="AE305" s="368"/>
      <c r="AF305" s="368"/>
      <c r="AG305" s="368"/>
      <c r="AH305" s="368"/>
      <c r="AI305" s="368"/>
      <c r="AJ305" s="368"/>
      <c r="AK305" s="368"/>
      <c r="AL305" s="368"/>
      <c r="AM305" s="368"/>
      <c r="AN305" s="368"/>
    </row>
    <row r="306" spans="5:40" s="165" customFormat="1" ht="15">
      <c r="E306" s="171"/>
      <c r="F306" s="368"/>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8"/>
      <c r="AD306" s="368"/>
      <c r="AE306" s="368"/>
      <c r="AF306" s="368"/>
      <c r="AG306" s="368"/>
      <c r="AH306" s="368"/>
      <c r="AI306" s="368"/>
      <c r="AJ306" s="368"/>
      <c r="AK306" s="368"/>
      <c r="AL306" s="368"/>
      <c r="AM306" s="368"/>
      <c r="AN306" s="368"/>
    </row>
    <row r="307" spans="5:40" s="165" customFormat="1" ht="15">
      <c r="E307" s="171"/>
      <c r="F307" s="368"/>
      <c r="G307" s="368"/>
      <c r="H307" s="368"/>
      <c r="I307" s="368"/>
      <c r="J307" s="368"/>
      <c r="K307" s="368"/>
      <c r="L307" s="368"/>
      <c r="M307" s="368"/>
      <c r="N307" s="368"/>
      <c r="O307" s="368"/>
      <c r="P307" s="368"/>
      <c r="Q307" s="368"/>
      <c r="R307" s="368"/>
      <c r="S307" s="368"/>
      <c r="T307" s="368"/>
      <c r="U307" s="368"/>
      <c r="V307" s="368"/>
      <c r="W307" s="368"/>
      <c r="X307" s="368"/>
      <c r="Y307" s="368"/>
      <c r="Z307" s="368"/>
      <c r="AA307" s="368"/>
      <c r="AB307" s="368"/>
      <c r="AC307" s="368"/>
      <c r="AD307" s="368"/>
      <c r="AE307" s="368"/>
      <c r="AF307" s="368"/>
      <c r="AG307" s="368"/>
      <c r="AH307" s="368"/>
      <c r="AI307" s="368"/>
      <c r="AJ307" s="368"/>
      <c r="AK307" s="368"/>
      <c r="AL307" s="368"/>
      <c r="AM307" s="368"/>
      <c r="AN307" s="368"/>
    </row>
    <row r="308" spans="5:40" s="165" customFormat="1" ht="15">
      <c r="E308" s="171"/>
      <c r="F308" s="368"/>
      <c r="G308" s="368"/>
      <c r="H308" s="368"/>
      <c r="I308" s="368"/>
      <c r="J308" s="368"/>
      <c r="K308" s="368"/>
      <c r="L308" s="368"/>
      <c r="M308" s="368"/>
      <c r="N308" s="368"/>
      <c r="O308" s="368"/>
      <c r="P308" s="368"/>
      <c r="Q308" s="368"/>
      <c r="R308" s="368"/>
      <c r="S308" s="368"/>
      <c r="T308" s="368"/>
      <c r="U308" s="368"/>
      <c r="V308" s="368"/>
      <c r="W308" s="368"/>
      <c r="X308" s="368"/>
      <c r="Y308" s="368"/>
      <c r="Z308" s="368"/>
      <c r="AA308" s="368"/>
      <c r="AB308" s="368"/>
      <c r="AC308" s="368"/>
      <c r="AD308" s="368"/>
      <c r="AE308" s="368"/>
      <c r="AF308" s="368"/>
      <c r="AG308" s="368"/>
      <c r="AH308" s="368"/>
      <c r="AI308" s="368"/>
      <c r="AJ308" s="368"/>
      <c r="AK308" s="368"/>
      <c r="AL308" s="368"/>
      <c r="AM308" s="368"/>
      <c r="AN308" s="368"/>
    </row>
    <row r="309" spans="5:40" s="165" customFormat="1" ht="15">
      <c r="E309" s="171"/>
      <c r="F309" s="368"/>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8"/>
      <c r="AD309" s="368"/>
      <c r="AE309" s="368"/>
      <c r="AF309" s="368"/>
      <c r="AG309" s="368"/>
      <c r="AH309" s="368"/>
      <c r="AI309" s="368"/>
      <c r="AJ309" s="368"/>
      <c r="AK309" s="368"/>
      <c r="AL309" s="368"/>
      <c r="AM309" s="368"/>
      <c r="AN309" s="368"/>
    </row>
    <row r="310" spans="5:40" s="165" customFormat="1" ht="15">
      <c r="E310" s="171"/>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row>
    <row r="311" spans="5:40" s="165" customFormat="1" ht="15">
      <c r="E311" s="171"/>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8"/>
      <c r="AG311" s="368"/>
      <c r="AH311" s="368"/>
      <c r="AI311" s="368"/>
      <c r="AJ311" s="368"/>
      <c r="AK311" s="368"/>
      <c r="AL311" s="368"/>
      <c r="AM311" s="368"/>
      <c r="AN311" s="368"/>
    </row>
    <row r="312" spans="5:40" s="165" customFormat="1" ht="15">
      <c r="E312" s="171"/>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68"/>
      <c r="AE312" s="368"/>
      <c r="AF312" s="368"/>
      <c r="AG312" s="368"/>
      <c r="AH312" s="368"/>
      <c r="AI312" s="368"/>
      <c r="AJ312" s="368"/>
      <c r="AK312" s="368"/>
      <c r="AL312" s="368"/>
      <c r="AM312" s="368"/>
      <c r="AN312" s="368"/>
    </row>
    <row r="313" spans="5:40" s="165" customFormat="1" ht="15">
      <c r="E313" s="171"/>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68"/>
      <c r="AE313" s="368"/>
      <c r="AF313" s="368"/>
      <c r="AG313" s="368"/>
      <c r="AH313" s="368"/>
      <c r="AI313" s="368"/>
      <c r="AJ313" s="368"/>
      <c r="AK313" s="368"/>
      <c r="AL313" s="368"/>
      <c r="AM313" s="368"/>
      <c r="AN313" s="368"/>
    </row>
    <row r="314" spans="5:40" s="165" customFormat="1" ht="15">
      <c r="E314" s="171"/>
      <c r="F314" s="368"/>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8"/>
      <c r="AD314" s="368"/>
      <c r="AE314" s="368"/>
      <c r="AF314" s="368"/>
      <c r="AG314" s="368"/>
      <c r="AH314" s="368"/>
      <c r="AI314" s="368"/>
      <c r="AJ314" s="368"/>
      <c r="AK314" s="368"/>
      <c r="AL314" s="368"/>
      <c r="AM314" s="368"/>
      <c r="AN314" s="368"/>
    </row>
    <row r="315" spans="5:40" s="165" customFormat="1" ht="15">
      <c r="E315" s="171"/>
      <c r="F315" s="368"/>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8"/>
      <c r="AD315" s="368"/>
      <c r="AE315" s="368"/>
      <c r="AF315" s="368"/>
      <c r="AG315" s="368"/>
      <c r="AH315" s="368"/>
      <c r="AI315" s="368"/>
      <c r="AJ315" s="368"/>
      <c r="AK315" s="368"/>
      <c r="AL315" s="368"/>
      <c r="AM315" s="368"/>
      <c r="AN315" s="368"/>
    </row>
    <row r="316" spans="5:40" s="165" customFormat="1" ht="15">
      <c r="E316" s="171"/>
      <c r="F316" s="368"/>
      <c r="G316" s="368"/>
      <c r="H316" s="368"/>
      <c r="I316" s="368"/>
      <c r="J316" s="368"/>
      <c r="K316" s="368"/>
      <c r="L316" s="368"/>
      <c r="M316" s="368"/>
      <c r="N316" s="368"/>
      <c r="O316" s="368"/>
      <c r="P316" s="368"/>
      <c r="Q316" s="368"/>
      <c r="R316" s="368"/>
      <c r="S316" s="368"/>
      <c r="T316" s="368"/>
      <c r="U316" s="368"/>
      <c r="V316" s="368"/>
      <c r="W316" s="368"/>
      <c r="X316" s="368"/>
      <c r="Y316" s="368"/>
      <c r="Z316" s="368"/>
      <c r="AA316" s="368"/>
      <c r="AB316" s="368"/>
      <c r="AC316" s="368"/>
      <c r="AD316" s="368"/>
      <c r="AE316" s="368"/>
      <c r="AF316" s="368"/>
      <c r="AG316" s="368"/>
      <c r="AH316" s="368"/>
      <c r="AI316" s="368"/>
      <c r="AJ316" s="368"/>
      <c r="AK316" s="368"/>
      <c r="AL316" s="368"/>
      <c r="AM316" s="368"/>
      <c r="AN316" s="368"/>
    </row>
    <row r="317" spans="5:40" s="165" customFormat="1" ht="15">
      <c r="E317" s="171"/>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8"/>
      <c r="AD317" s="368"/>
      <c r="AE317" s="368"/>
      <c r="AF317" s="368"/>
      <c r="AG317" s="368"/>
      <c r="AH317" s="368"/>
      <c r="AI317" s="368"/>
      <c r="AJ317" s="368"/>
      <c r="AK317" s="368"/>
      <c r="AL317" s="368"/>
      <c r="AM317" s="368"/>
      <c r="AN317" s="368"/>
    </row>
    <row r="318" spans="5:40" s="165" customFormat="1" ht="15">
      <c r="E318" s="171"/>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8"/>
      <c r="AD318" s="368"/>
      <c r="AE318" s="368"/>
      <c r="AF318" s="368"/>
      <c r="AG318" s="368"/>
      <c r="AH318" s="368"/>
      <c r="AI318" s="368"/>
      <c r="AJ318" s="368"/>
      <c r="AK318" s="368"/>
      <c r="AL318" s="368"/>
      <c r="AM318" s="368"/>
      <c r="AN318" s="368"/>
    </row>
    <row r="319" spans="5:40" s="165" customFormat="1" ht="15">
      <c r="E319" s="171"/>
      <c r="F319" s="368"/>
      <c r="G319" s="368"/>
      <c r="H319" s="368"/>
      <c r="I319" s="368"/>
      <c r="J319" s="368"/>
      <c r="K319" s="368"/>
      <c r="L319" s="368"/>
      <c r="M319" s="368"/>
      <c r="N319" s="368"/>
      <c r="O319" s="368"/>
      <c r="P319" s="368"/>
      <c r="Q319" s="368"/>
      <c r="R319" s="368"/>
      <c r="S319" s="368"/>
      <c r="T319" s="368"/>
      <c r="U319" s="368"/>
      <c r="V319" s="368"/>
      <c r="W319" s="368"/>
      <c r="X319" s="368"/>
      <c r="Y319" s="368"/>
      <c r="Z319" s="368"/>
      <c r="AA319" s="368"/>
      <c r="AB319" s="368"/>
      <c r="AC319" s="368"/>
      <c r="AD319" s="368"/>
      <c r="AE319" s="368"/>
      <c r="AF319" s="368"/>
      <c r="AG319" s="368"/>
      <c r="AH319" s="368"/>
      <c r="AI319" s="368"/>
      <c r="AJ319" s="368"/>
      <c r="AK319" s="368"/>
      <c r="AL319" s="368"/>
      <c r="AM319" s="368"/>
      <c r="AN319" s="368"/>
    </row>
    <row r="320" spans="5:40" s="165" customFormat="1" ht="15">
      <c r="E320" s="171"/>
      <c r="F320" s="368"/>
      <c r="G320" s="368"/>
      <c r="H320" s="368"/>
      <c r="I320" s="368"/>
      <c r="J320" s="368"/>
      <c r="K320" s="368"/>
      <c r="L320" s="368"/>
      <c r="M320" s="368"/>
      <c r="N320" s="368"/>
      <c r="O320" s="368"/>
      <c r="P320" s="368"/>
      <c r="Q320" s="368"/>
      <c r="R320" s="368"/>
      <c r="S320" s="368"/>
      <c r="T320" s="368"/>
      <c r="U320" s="368"/>
      <c r="V320" s="368"/>
      <c r="W320" s="368"/>
      <c r="X320" s="368"/>
      <c r="Y320" s="368"/>
      <c r="Z320" s="368"/>
      <c r="AA320" s="368"/>
      <c r="AB320" s="368"/>
      <c r="AC320" s="368"/>
      <c r="AD320" s="368"/>
      <c r="AE320" s="368"/>
      <c r="AF320" s="368"/>
      <c r="AG320" s="368"/>
      <c r="AH320" s="368"/>
      <c r="AI320" s="368"/>
      <c r="AJ320" s="368"/>
      <c r="AK320" s="368"/>
      <c r="AL320" s="368"/>
      <c r="AM320" s="368"/>
      <c r="AN320" s="368"/>
    </row>
    <row r="321" spans="5:40" s="165" customFormat="1" ht="15">
      <c r="E321" s="171"/>
      <c r="F321" s="368"/>
      <c r="G321" s="368"/>
      <c r="H321" s="368"/>
      <c r="I321" s="368"/>
      <c r="J321" s="368"/>
      <c r="K321" s="368"/>
      <c r="L321" s="368"/>
      <c r="M321" s="368"/>
      <c r="N321" s="368"/>
      <c r="O321" s="368"/>
      <c r="P321" s="368"/>
      <c r="Q321" s="368"/>
      <c r="R321" s="368"/>
      <c r="S321" s="368"/>
      <c r="T321" s="368"/>
      <c r="U321" s="368"/>
      <c r="V321" s="368"/>
      <c r="W321" s="368"/>
      <c r="X321" s="368"/>
      <c r="Y321" s="368"/>
      <c r="Z321" s="368"/>
      <c r="AA321" s="368"/>
      <c r="AB321" s="368"/>
      <c r="AC321" s="368"/>
      <c r="AD321" s="368"/>
      <c r="AE321" s="368"/>
      <c r="AF321" s="368"/>
      <c r="AG321" s="368"/>
      <c r="AH321" s="368"/>
      <c r="AI321" s="368"/>
      <c r="AJ321" s="368"/>
      <c r="AK321" s="368"/>
      <c r="AL321" s="368"/>
      <c r="AM321" s="368"/>
      <c r="AN321" s="368"/>
    </row>
    <row r="322" spans="5:40" s="165" customFormat="1" ht="15">
      <c r="E322" s="171"/>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8"/>
      <c r="AC322" s="368"/>
      <c r="AD322" s="368"/>
      <c r="AE322" s="368"/>
      <c r="AF322" s="368"/>
      <c r="AG322" s="368"/>
      <c r="AH322" s="368"/>
      <c r="AI322" s="368"/>
      <c r="AJ322" s="368"/>
      <c r="AK322" s="368"/>
      <c r="AL322" s="368"/>
      <c r="AM322" s="368"/>
      <c r="AN322" s="368"/>
    </row>
    <row r="323" spans="5:40" s="165" customFormat="1" ht="15">
      <c r="E323" s="171"/>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8"/>
      <c r="AD323" s="368"/>
      <c r="AE323" s="368"/>
      <c r="AF323" s="368"/>
      <c r="AG323" s="368"/>
      <c r="AH323" s="368"/>
      <c r="AI323" s="368"/>
      <c r="AJ323" s="368"/>
      <c r="AK323" s="368"/>
      <c r="AL323" s="368"/>
      <c r="AM323" s="368"/>
      <c r="AN323" s="368"/>
    </row>
    <row r="324" spans="5:40" s="165" customFormat="1" ht="15">
      <c r="E324" s="171"/>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8"/>
      <c r="AC324" s="368"/>
      <c r="AD324" s="368"/>
      <c r="AE324" s="368"/>
      <c r="AF324" s="368"/>
      <c r="AG324" s="368"/>
      <c r="AH324" s="368"/>
      <c r="AI324" s="368"/>
      <c r="AJ324" s="368"/>
      <c r="AK324" s="368"/>
      <c r="AL324" s="368"/>
      <c r="AM324" s="368"/>
      <c r="AN324" s="368"/>
    </row>
    <row r="325" spans="5:40" s="165" customFormat="1" ht="15">
      <c r="E325" s="171"/>
      <c r="F325" s="368"/>
      <c r="G325" s="368"/>
      <c r="H325" s="368"/>
      <c r="I325" s="368"/>
      <c r="J325" s="368"/>
      <c r="K325" s="368"/>
      <c r="L325" s="368"/>
      <c r="M325" s="368"/>
      <c r="N325" s="368"/>
      <c r="O325" s="368"/>
      <c r="P325" s="368"/>
      <c r="Q325" s="368"/>
      <c r="R325" s="368"/>
      <c r="S325" s="368"/>
      <c r="T325" s="368"/>
      <c r="U325" s="368"/>
      <c r="V325" s="368"/>
      <c r="W325" s="368"/>
      <c r="X325" s="368"/>
      <c r="Y325" s="368"/>
      <c r="Z325" s="368"/>
      <c r="AA325" s="368"/>
      <c r="AB325" s="368"/>
      <c r="AC325" s="368"/>
      <c r="AD325" s="368"/>
      <c r="AE325" s="368"/>
      <c r="AF325" s="368"/>
      <c r="AG325" s="368"/>
      <c r="AH325" s="368"/>
      <c r="AI325" s="368"/>
      <c r="AJ325" s="368"/>
      <c r="AK325" s="368"/>
      <c r="AL325" s="368"/>
      <c r="AM325" s="368"/>
      <c r="AN325" s="368"/>
    </row>
    <row r="326" spans="5:40" s="165" customFormat="1" ht="15">
      <c r="E326" s="171"/>
      <c r="F326" s="368"/>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8"/>
      <c r="AD326" s="368"/>
      <c r="AE326" s="368"/>
      <c r="AF326" s="368"/>
      <c r="AG326" s="368"/>
      <c r="AH326" s="368"/>
      <c r="AI326" s="368"/>
      <c r="AJ326" s="368"/>
      <c r="AK326" s="368"/>
      <c r="AL326" s="368"/>
      <c r="AM326" s="368"/>
      <c r="AN326" s="368"/>
    </row>
    <row r="327" spans="5:40" s="165" customFormat="1" ht="15">
      <c r="E327" s="171"/>
      <c r="F327" s="368"/>
      <c r="G327" s="368"/>
      <c r="H327" s="368"/>
      <c r="I327" s="368"/>
      <c r="J327" s="368"/>
      <c r="K327" s="368"/>
      <c r="L327" s="368"/>
      <c r="M327" s="368"/>
      <c r="N327" s="368"/>
      <c r="O327" s="368"/>
      <c r="P327" s="368"/>
      <c r="Q327" s="368"/>
      <c r="R327" s="368"/>
      <c r="S327" s="368"/>
      <c r="T327" s="368"/>
      <c r="U327" s="368"/>
      <c r="V327" s="368"/>
      <c r="W327" s="368"/>
      <c r="X327" s="368"/>
      <c r="Y327" s="368"/>
      <c r="Z327" s="368"/>
      <c r="AA327" s="368"/>
      <c r="AB327" s="368"/>
      <c r="AC327" s="368"/>
      <c r="AD327" s="368"/>
      <c r="AE327" s="368"/>
      <c r="AF327" s="368"/>
      <c r="AG327" s="368"/>
      <c r="AH327" s="368"/>
      <c r="AI327" s="368"/>
      <c r="AJ327" s="368"/>
      <c r="AK327" s="368"/>
      <c r="AL327" s="368"/>
      <c r="AM327" s="368"/>
      <c r="AN327" s="368"/>
    </row>
    <row r="328" spans="5:40" s="165" customFormat="1" ht="15">
      <c r="E328" s="171"/>
      <c r="F328" s="368"/>
      <c r="G328" s="368"/>
      <c r="H328" s="368"/>
      <c r="I328" s="368"/>
      <c r="J328" s="368"/>
      <c r="K328" s="368"/>
      <c r="L328" s="368"/>
      <c r="M328" s="368"/>
      <c r="N328" s="368"/>
      <c r="O328" s="368"/>
      <c r="P328" s="368"/>
      <c r="Q328" s="368"/>
      <c r="R328" s="368"/>
      <c r="S328" s="368"/>
      <c r="T328" s="368"/>
      <c r="U328" s="368"/>
      <c r="V328" s="368"/>
      <c r="W328" s="368"/>
      <c r="X328" s="368"/>
      <c r="Y328" s="368"/>
      <c r="Z328" s="368"/>
      <c r="AA328" s="368"/>
      <c r="AB328" s="368"/>
      <c r="AC328" s="368"/>
      <c r="AD328" s="368"/>
      <c r="AE328" s="368"/>
      <c r="AF328" s="368"/>
      <c r="AG328" s="368"/>
      <c r="AH328" s="368"/>
      <c r="AI328" s="368"/>
      <c r="AJ328" s="368"/>
      <c r="AK328" s="368"/>
      <c r="AL328" s="368"/>
      <c r="AM328" s="368"/>
      <c r="AN328" s="368"/>
    </row>
    <row r="329" spans="5:40" s="165" customFormat="1" ht="15">
      <c r="E329" s="171"/>
      <c r="F329" s="368"/>
      <c r="G329" s="368"/>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8"/>
      <c r="AD329" s="368"/>
      <c r="AE329" s="368"/>
      <c r="AF329" s="368"/>
      <c r="AG329" s="368"/>
      <c r="AH329" s="368"/>
      <c r="AI329" s="368"/>
      <c r="AJ329" s="368"/>
      <c r="AK329" s="368"/>
      <c r="AL329" s="368"/>
      <c r="AM329" s="368"/>
      <c r="AN329" s="368"/>
    </row>
    <row r="330" spans="5:40" s="165" customFormat="1" ht="15">
      <c r="E330" s="171"/>
      <c r="F330" s="368"/>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8"/>
      <c r="AC330" s="368"/>
      <c r="AD330" s="368"/>
      <c r="AE330" s="368"/>
      <c r="AF330" s="368"/>
      <c r="AG330" s="368"/>
      <c r="AH330" s="368"/>
      <c r="AI330" s="368"/>
      <c r="AJ330" s="368"/>
      <c r="AK330" s="368"/>
      <c r="AL330" s="368"/>
      <c r="AM330" s="368"/>
      <c r="AN330" s="368"/>
    </row>
    <row r="331" spans="5:40" s="165" customFormat="1" ht="15">
      <c r="E331" s="171"/>
      <c r="F331" s="368"/>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8"/>
      <c r="AD331" s="368"/>
      <c r="AE331" s="368"/>
      <c r="AF331" s="368"/>
      <c r="AG331" s="368"/>
      <c r="AH331" s="368"/>
      <c r="AI331" s="368"/>
      <c r="AJ331" s="368"/>
      <c r="AK331" s="368"/>
      <c r="AL331" s="368"/>
      <c r="AM331" s="368"/>
      <c r="AN331" s="368"/>
    </row>
    <row r="332" spans="5:40" s="165" customFormat="1" ht="15">
      <c r="E332" s="171"/>
      <c r="F332" s="368"/>
      <c r="G332" s="368"/>
      <c r="H332" s="368"/>
      <c r="I332" s="368"/>
      <c r="J332" s="368"/>
      <c r="K332" s="368"/>
      <c r="L332" s="368"/>
      <c r="M332" s="368"/>
      <c r="N332" s="368"/>
      <c r="O332" s="368"/>
      <c r="P332" s="368"/>
      <c r="Q332" s="368"/>
      <c r="R332" s="368"/>
      <c r="S332" s="368"/>
      <c r="T332" s="368"/>
      <c r="U332" s="368"/>
      <c r="V332" s="368"/>
      <c r="W332" s="368"/>
      <c r="X332" s="368"/>
      <c r="Y332" s="368"/>
      <c r="Z332" s="368"/>
      <c r="AA332" s="368"/>
      <c r="AB332" s="368"/>
      <c r="AC332" s="368"/>
      <c r="AD332" s="368"/>
      <c r="AE332" s="368"/>
      <c r="AF332" s="368"/>
      <c r="AG332" s="368"/>
      <c r="AH332" s="368"/>
      <c r="AI332" s="368"/>
      <c r="AJ332" s="368"/>
      <c r="AK332" s="368"/>
      <c r="AL332" s="368"/>
      <c r="AM332" s="368"/>
      <c r="AN332" s="368"/>
    </row>
    <row r="333" spans="5:40" s="165" customFormat="1" ht="15">
      <c r="E333" s="171"/>
      <c r="F333" s="368"/>
      <c r="G333" s="368"/>
      <c r="H333" s="368"/>
      <c r="I333" s="368"/>
      <c r="J333" s="368"/>
      <c r="K333" s="368"/>
      <c r="L333" s="368"/>
      <c r="M333" s="368"/>
      <c r="N333" s="368"/>
      <c r="O333" s="368"/>
      <c r="P333" s="368"/>
      <c r="Q333" s="368"/>
      <c r="R333" s="368"/>
      <c r="S333" s="368"/>
      <c r="T333" s="368"/>
      <c r="U333" s="368"/>
      <c r="V333" s="368"/>
      <c r="W333" s="368"/>
      <c r="X333" s="368"/>
      <c r="Y333" s="368"/>
      <c r="Z333" s="368"/>
      <c r="AA333" s="368"/>
      <c r="AB333" s="368"/>
      <c r="AC333" s="368"/>
      <c r="AD333" s="368"/>
      <c r="AE333" s="368"/>
      <c r="AF333" s="368"/>
      <c r="AG333" s="368"/>
      <c r="AH333" s="368"/>
      <c r="AI333" s="368"/>
      <c r="AJ333" s="368"/>
      <c r="AK333" s="368"/>
      <c r="AL333" s="368"/>
      <c r="AM333" s="368"/>
      <c r="AN333" s="368"/>
    </row>
    <row r="334" spans="5:40" s="165" customFormat="1" ht="15">
      <c r="E334" s="171"/>
      <c r="F334" s="368"/>
      <c r="G334" s="368"/>
      <c r="H334" s="368"/>
      <c r="I334" s="368"/>
      <c r="J334" s="368"/>
      <c r="K334" s="368"/>
      <c r="L334" s="368"/>
      <c r="M334" s="368"/>
      <c r="N334" s="368"/>
      <c r="O334" s="368"/>
      <c r="P334" s="368"/>
      <c r="Q334" s="368"/>
      <c r="R334" s="368"/>
      <c r="S334" s="368"/>
      <c r="T334" s="368"/>
      <c r="U334" s="368"/>
      <c r="V334" s="368"/>
      <c r="W334" s="368"/>
      <c r="X334" s="368"/>
      <c r="Y334" s="368"/>
      <c r="Z334" s="368"/>
      <c r="AA334" s="368"/>
      <c r="AB334" s="368"/>
      <c r="AC334" s="368"/>
      <c r="AD334" s="368"/>
      <c r="AE334" s="368"/>
      <c r="AF334" s="368"/>
      <c r="AG334" s="368"/>
      <c r="AH334" s="368"/>
      <c r="AI334" s="368"/>
      <c r="AJ334" s="368"/>
      <c r="AK334" s="368"/>
      <c r="AL334" s="368"/>
      <c r="AM334" s="368"/>
      <c r="AN334" s="368"/>
    </row>
    <row r="335" spans="5:40" s="165" customFormat="1" ht="15">
      <c r="E335" s="171"/>
      <c r="F335" s="368"/>
      <c r="G335" s="368"/>
      <c r="H335" s="368"/>
      <c r="I335" s="368"/>
      <c r="J335" s="368"/>
      <c r="K335" s="368"/>
      <c r="L335" s="368"/>
      <c r="M335" s="368"/>
      <c r="N335" s="368"/>
      <c r="O335" s="368"/>
      <c r="P335" s="368"/>
      <c r="Q335" s="368"/>
      <c r="R335" s="368"/>
      <c r="S335" s="368"/>
      <c r="T335" s="368"/>
      <c r="U335" s="368"/>
      <c r="V335" s="368"/>
      <c r="W335" s="368"/>
      <c r="X335" s="368"/>
      <c r="Y335" s="368"/>
      <c r="Z335" s="368"/>
      <c r="AA335" s="368"/>
      <c r="AB335" s="368"/>
      <c r="AC335" s="368"/>
      <c r="AD335" s="368"/>
      <c r="AE335" s="368"/>
      <c r="AF335" s="368"/>
      <c r="AG335" s="368"/>
      <c r="AH335" s="368"/>
      <c r="AI335" s="368"/>
      <c r="AJ335" s="368"/>
      <c r="AK335" s="368"/>
      <c r="AL335" s="368"/>
      <c r="AM335" s="368"/>
      <c r="AN335" s="368"/>
    </row>
    <row r="336" spans="5:40" s="165" customFormat="1" ht="15">
      <c r="E336" s="171"/>
      <c r="F336" s="368"/>
      <c r="G336" s="368"/>
      <c r="H336" s="368"/>
      <c r="I336" s="368"/>
      <c r="J336" s="368"/>
      <c r="K336" s="368"/>
      <c r="L336" s="368"/>
      <c r="M336" s="368"/>
      <c r="N336" s="368"/>
      <c r="O336" s="368"/>
      <c r="P336" s="368"/>
      <c r="Q336" s="368"/>
      <c r="R336" s="368"/>
      <c r="S336" s="368"/>
      <c r="T336" s="368"/>
      <c r="U336" s="368"/>
      <c r="V336" s="368"/>
      <c r="W336" s="368"/>
      <c r="X336" s="368"/>
      <c r="Y336" s="368"/>
      <c r="Z336" s="368"/>
      <c r="AA336" s="368"/>
      <c r="AB336" s="368"/>
      <c r="AC336" s="368"/>
      <c r="AD336" s="368"/>
      <c r="AE336" s="368"/>
      <c r="AF336" s="368"/>
      <c r="AG336" s="368"/>
      <c r="AH336" s="368"/>
      <c r="AI336" s="368"/>
      <c r="AJ336" s="368"/>
      <c r="AK336" s="368"/>
      <c r="AL336" s="368"/>
      <c r="AM336" s="368"/>
      <c r="AN336" s="368"/>
    </row>
    <row r="337" spans="5:40" s="165" customFormat="1" ht="15">
      <c r="E337" s="171"/>
      <c r="F337" s="368"/>
      <c r="G337" s="368"/>
      <c r="H337" s="368"/>
      <c r="I337" s="368"/>
      <c r="J337" s="368"/>
      <c r="K337" s="368"/>
      <c r="L337" s="368"/>
      <c r="M337" s="368"/>
      <c r="N337" s="368"/>
      <c r="O337" s="368"/>
      <c r="P337" s="368"/>
      <c r="Q337" s="368"/>
      <c r="R337" s="368"/>
      <c r="S337" s="368"/>
      <c r="T337" s="368"/>
      <c r="U337" s="368"/>
      <c r="V337" s="368"/>
      <c r="W337" s="368"/>
      <c r="X337" s="368"/>
      <c r="Y337" s="368"/>
      <c r="Z337" s="368"/>
      <c r="AA337" s="368"/>
      <c r="AB337" s="368"/>
      <c r="AC337" s="368"/>
      <c r="AD337" s="368"/>
      <c r="AE337" s="368"/>
      <c r="AF337" s="368"/>
      <c r="AG337" s="368"/>
      <c r="AH337" s="368"/>
      <c r="AI337" s="368"/>
      <c r="AJ337" s="368"/>
      <c r="AK337" s="368"/>
      <c r="AL337" s="368"/>
      <c r="AM337" s="368"/>
      <c r="AN337" s="368"/>
    </row>
    <row r="338" spans="5:40" s="165" customFormat="1" ht="15">
      <c r="E338" s="171"/>
      <c r="F338" s="368"/>
      <c r="G338" s="368"/>
      <c r="H338" s="368"/>
      <c r="I338" s="368"/>
      <c r="J338" s="368"/>
      <c r="K338" s="368"/>
      <c r="L338" s="368"/>
      <c r="M338" s="368"/>
      <c r="N338" s="368"/>
      <c r="O338" s="368"/>
      <c r="P338" s="368"/>
      <c r="Q338" s="368"/>
      <c r="R338" s="368"/>
      <c r="S338" s="368"/>
      <c r="T338" s="368"/>
      <c r="U338" s="368"/>
      <c r="V338" s="368"/>
      <c r="W338" s="368"/>
      <c r="X338" s="368"/>
      <c r="Y338" s="368"/>
      <c r="Z338" s="368"/>
      <c r="AA338" s="368"/>
      <c r="AB338" s="368"/>
      <c r="AC338" s="368"/>
      <c r="AD338" s="368"/>
      <c r="AE338" s="368"/>
      <c r="AF338" s="368"/>
      <c r="AG338" s="368"/>
      <c r="AH338" s="368"/>
      <c r="AI338" s="368"/>
      <c r="AJ338" s="368"/>
      <c r="AK338" s="368"/>
      <c r="AL338" s="368"/>
      <c r="AM338" s="368"/>
      <c r="AN338" s="368"/>
    </row>
    <row r="339" spans="5:40" s="165" customFormat="1" ht="15">
      <c r="E339" s="171"/>
      <c r="F339" s="368"/>
      <c r="G339" s="368"/>
      <c r="H339" s="368"/>
      <c r="I339" s="368"/>
      <c r="J339" s="368"/>
      <c r="K339" s="368"/>
      <c r="L339" s="368"/>
      <c r="M339" s="368"/>
      <c r="N339" s="368"/>
      <c r="O339" s="368"/>
      <c r="P339" s="368"/>
      <c r="Q339" s="368"/>
      <c r="R339" s="368"/>
      <c r="S339" s="368"/>
      <c r="T339" s="368"/>
      <c r="U339" s="368"/>
      <c r="V339" s="368"/>
      <c r="W339" s="368"/>
      <c r="X339" s="368"/>
      <c r="Y339" s="368"/>
      <c r="Z339" s="368"/>
      <c r="AA339" s="368"/>
      <c r="AB339" s="368"/>
      <c r="AC339" s="368"/>
      <c r="AD339" s="368"/>
      <c r="AE339" s="368"/>
      <c r="AF339" s="368"/>
      <c r="AG339" s="368"/>
      <c r="AH339" s="368"/>
      <c r="AI339" s="368"/>
      <c r="AJ339" s="368"/>
      <c r="AK339" s="368"/>
      <c r="AL339" s="368"/>
      <c r="AM339" s="368"/>
      <c r="AN339" s="368"/>
    </row>
    <row r="340" spans="5:40" s="165" customFormat="1" ht="15">
      <c r="E340" s="171"/>
      <c r="F340" s="368"/>
      <c r="G340" s="368"/>
      <c r="H340" s="368"/>
      <c r="I340" s="368"/>
      <c r="J340" s="368"/>
      <c r="K340" s="368"/>
      <c r="L340" s="368"/>
      <c r="M340" s="368"/>
      <c r="N340" s="368"/>
      <c r="O340" s="368"/>
      <c r="P340" s="368"/>
      <c r="Q340" s="368"/>
      <c r="R340" s="368"/>
      <c r="S340" s="368"/>
      <c r="T340" s="368"/>
      <c r="U340" s="368"/>
      <c r="V340" s="368"/>
      <c r="W340" s="368"/>
      <c r="X340" s="368"/>
      <c r="Y340" s="368"/>
      <c r="Z340" s="368"/>
      <c r="AA340" s="368"/>
      <c r="AB340" s="368"/>
      <c r="AC340" s="368"/>
      <c r="AD340" s="368"/>
      <c r="AE340" s="368"/>
      <c r="AF340" s="368"/>
      <c r="AG340" s="368"/>
      <c r="AH340" s="368"/>
      <c r="AI340" s="368"/>
      <c r="AJ340" s="368"/>
      <c r="AK340" s="368"/>
      <c r="AL340" s="368"/>
      <c r="AM340" s="368"/>
      <c r="AN340" s="368"/>
    </row>
    <row r="341" spans="5:40" s="165" customFormat="1" ht="15">
      <c r="E341" s="171"/>
      <c r="F341" s="368"/>
      <c r="G341" s="368"/>
      <c r="H341" s="368"/>
      <c r="I341" s="368"/>
      <c r="J341" s="368"/>
      <c r="K341" s="368"/>
      <c r="L341" s="368"/>
      <c r="M341" s="368"/>
      <c r="N341" s="368"/>
      <c r="O341" s="368"/>
      <c r="P341" s="368"/>
      <c r="Q341" s="368"/>
      <c r="R341" s="368"/>
      <c r="S341" s="368"/>
      <c r="T341" s="368"/>
      <c r="U341" s="368"/>
      <c r="V341" s="368"/>
      <c r="W341" s="368"/>
      <c r="X341" s="368"/>
      <c r="Y341" s="368"/>
      <c r="Z341" s="368"/>
      <c r="AA341" s="368"/>
      <c r="AB341" s="368"/>
      <c r="AC341" s="368"/>
      <c r="AD341" s="368"/>
      <c r="AE341" s="368"/>
      <c r="AF341" s="368"/>
      <c r="AG341" s="368"/>
      <c r="AH341" s="368"/>
      <c r="AI341" s="368"/>
      <c r="AJ341" s="368"/>
      <c r="AK341" s="368"/>
      <c r="AL341" s="368"/>
      <c r="AM341" s="368"/>
      <c r="AN341" s="368"/>
    </row>
    <row r="342" spans="5:40" s="165" customFormat="1" ht="15">
      <c r="E342" s="171"/>
      <c r="F342" s="368"/>
      <c r="G342" s="368"/>
      <c r="H342" s="368"/>
      <c r="I342" s="368"/>
      <c r="J342" s="368"/>
      <c r="K342" s="368"/>
      <c r="L342" s="368"/>
      <c r="M342" s="368"/>
      <c r="N342" s="368"/>
      <c r="O342" s="368"/>
      <c r="P342" s="368"/>
      <c r="Q342" s="368"/>
      <c r="R342" s="368"/>
      <c r="S342" s="368"/>
      <c r="T342" s="368"/>
      <c r="U342" s="368"/>
      <c r="V342" s="368"/>
      <c r="W342" s="368"/>
      <c r="X342" s="368"/>
      <c r="Y342" s="368"/>
      <c r="Z342" s="368"/>
      <c r="AA342" s="368"/>
      <c r="AB342" s="368"/>
      <c r="AC342" s="368"/>
      <c r="AD342" s="368"/>
      <c r="AE342" s="368"/>
      <c r="AF342" s="368"/>
      <c r="AG342" s="368"/>
      <c r="AH342" s="368"/>
      <c r="AI342" s="368"/>
      <c r="AJ342" s="368"/>
      <c r="AK342" s="368"/>
      <c r="AL342" s="368"/>
      <c r="AM342" s="368"/>
      <c r="AN342" s="368"/>
    </row>
    <row r="343" spans="5:40" s="165" customFormat="1" ht="15">
      <c r="E343" s="171"/>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8"/>
      <c r="AG343" s="368"/>
      <c r="AH343" s="368"/>
      <c r="AI343" s="368"/>
      <c r="AJ343" s="368"/>
      <c r="AK343" s="368"/>
      <c r="AL343" s="368"/>
      <c r="AM343" s="368"/>
      <c r="AN343" s="368"/>
    </row>
    <row r="344" spans="5:40" s="165" customFormat="1" ht="15">
      <c r="E344" s="171"/>
      <c r="F344" s="368"/>
      <c r="G344" s="368"/>
      <c r="H344" s="368"/>
      <c r="I344" s="368"/>
      <c r="J344" s="368"/>
      <c r="K344" s="368"/>
      <c r="L344" s="368"/>
      <c r="M344" s="368"/>
      <c r="N344" s="368"/>
      <c r="O344" s="36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row>
    <row r="345" spans="5:40" s="165" customFormat="1" ht="15">
      <c r="E345" s="171"/>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c r="AF345" s="368"/>
      <c r="AG345" s="368"/>
      <c r="AH345" s="368"/>
      <c r="AI345" s="368"/>
      <c r="AJ345" s="368"/>
      <c r="AK345" s="368"/>
      <c r="AL345" s="368"/>
      <c r="AM345" s="368"/>
      <c r="AN345" s="368"/>
    </row>
    <row r="346" spans="5:40" s="165" customFormat="1" ht="15">
      <c r="E346" s="171"/>
      <c r="F346" s="368"/>
      <c r="G346" s="368"/>
      <c r="H346" s="368"/>
      <c r="I346" s="368"/>
      <c r="J346" s="368"/>
      <c r="K346" s="368"/>
      <c r="L346" s="368"/>
      <c r="M346" s="368"/>
      <c r="N346" s="368"/>
      <c r="O346" s="368"/>
      <c r="P346" s="368"/>
      <c r="Q346" s="368"/>
      <c r="R346" s="368"/>
      <c r="S346" s="368"/>
      <c r="T346" s="368"/>
      <c r="U346" s="368"/>
      <c r="V346" s="368"/>
      <c r="W346" s="368"/>
      <c r="X346" s="368"/>
      <c r="Y346" s="368"/>
      <c r="Z346" s="368"/>
      <c r="AA346" s="368"/>
      <c r="AB346" s="368"/>
      <c r="AC346" s="368"/>
      <c r="AD346" s="368"/>
      <c r="AE346" s="368"/>
      <c r="AF346" s="368"/>
      <c r="AG346" s="368"/>
      <c r="AH346" s="368"/>
      <c r="AI346" s="368"/>
      <c r="AJ346" s="368"/>
      <c r="AK346" s="368"/>
      <c r="AL346" s="368"/>
      <c r="AM346" s="368"/>
      <c r="AN346" s="368"/>
    </row>
    <row r="347" spans="5:40" s="165" customFormat="1" ht="15">
      <c r="E347" s="171"/>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8"/>
      <c r="AG347" s="368"/>
      <c r="AH347" s="368"/>
      <c r="AI347" s="368"/>
      <c r="AJ347" s="368"/>
      <c r="AK347" s="368"/>
      <c r="AL347" s="368"/>
      <c r="AM347" s="368"/>
      <c r="AN347" s="368"/>
    </row>
    <row r="348" spans="5:40" s="165" customFormat="1" ht="15">
      <c r="E348" s="171"/>
      <c r="F348" s="368"/>
      <c r="G348" s="368"/>
      <c r="H348" s="368"/>
      <c r="I348" s="368"/>
      <c r="J348" s="368"/>
      <c r="K348" s="368"/>
      <c r="L348" s="368"/>
      <c r="M348" s="368"/>
      <c r="N348" s="368"/>
      <c r="O348" s="368"/>
      <c r="P348" s="368"/>
      <c r="Q348" s="368"/>
      <c r="R348" s="368"/>
      <c r="S348" s="368"/>
      <c r="T348" s="368"/>
      <c r="U348" s="368"/>
      <c r="V348" s="368"/>
      <c r="W348" s="368"/>
      <c r="X348" s="368"/>
      <c r="Y348" s="368"/>
      <c r="Z348" s="368"/>
      <c r="AA348" s="368"/>
      <c r="AB348" s="368"/>
      <c r="AC348" s="368"/>
      <c r="AD348" s="368"/>
      <c r="AE348" s="368"/>
      <c r="AF348" s="368"/>
      <c r="AG348" s="368"/>
      <c r="AH348" s="368"/>
      <c r="AI348" s="368"/>
      <c r="AJ348" s="368"/>
      <c r="AK348" s="368"/>
      <c r="AL348" s="368"/>
      <c r="AM348" s="368"/>
      <c r="AN348" s="368"/>
    </row>
    <row r="349" spans="5:40" s="165" customFormat="1" ht="15">
      <c r="E349" s="171"/>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8"/>
      <c r="AG349" s="368"/>
      <c r="AH349" s="368"/>
      <c r="AI349" s="368"/>
      <c r="AJ349" s="368"/>
      <c r="AK349" s="368"/>
      <c r="AL349" s="368"/>
      <c r="AM349" s="368"/>
      <c r="AN349" s="368"/>
    </row>
    <row r="350" spans="5:40" s="165" customFormat="1" ht="15">
      <c r="E350" s="171"/>
      <c r="F350" s="368"/>
      <c r="G350" s="368"/>
      <c r="H350" s="368"/>
      <c r="I350" s="368"/>
      <c r="J350" s="368"/>
      <c r="K350" s="368"/>
      <c r="L350" s="368"/>
      <c r="M350" s="368"/>
      <c r="N350" s="368"/>
      <c r="O350" s="368"/>
      <c r="P350" s="368"/>
      <c r="Q350" s="368"/>
      <c r="R350" s="368"/>
      <c r="S350" s="368"/>
      <c r="T350" s="368"/>
      <c r="U350" s="368"/>
      <c r="V350" s="368"/>
      <c r="W350" s="368"/>
      <c r="X350" s="368"/>
      <c r="Y350" s="368"/>
      <c r="Z350" s="368"/>
      <c r="AA350" s="368"/>
      <c r="AB350" s="368"/>
      <c r="AC350" s="368"/>
      <c r="AD350" s="368"/>
      <c r="AE350" s="368"/>
      <c r="AF350" s="368"/>
      <c r="AG350" s="368"/>
      <c r="AH350" s="368"/>
      <c r="AI350" s="368"/>
      <c r="AJ350" s="368"/>
      <c r="AK350" s="368"/>
      <c r="AL350" s="368"/>
      <c r="AM350" s="368"/>
      <c r="AN350" s="368"/>
    </row>
    <row r="351" spans="5:40" s="165" customFormat="1" ht="15">
      <c r="E351" s="171"/>
      <c r="F351" s="368"/>
      <c r="G351" s="368"/>
      <c r="H351" s="368"/>
      <c r="I351" s="368"/>
      <c r="J351" s="368"/>
      <c r="K351" s="368"/>
      <c r="L351" s="368"/>
      <c r="M351" s="368"/>
      <c r="N351" s="368"/>
      <c r="O351" s="368"/>
      <c r="P351" s="368"/>
      <c r="Q351" s="368"/>
      <c r="R351" s="368"/>
      <c r="S351" s="368"/>
      <c r="T351" s="368"/>
      <c r="U351" s="368"/>
      <c r="V351" s="368"/>
      <c r="W351" s="368"/>
      <c r="X351" s="368"/>
      <c r="Y351" s="368"/>
      <c r="Z351" s="368"/>
      <c r="AA351" s="368"/>
      <c r="AB351" s="368"/>
      <c r="AC351" s="368"/>
      <c r="AD351" s="368"/>
      <c r="AE351" s="368"/>
      <c r="AF351" s="368"/>
      <c r="AG351" s="368"/>
      <c r="AH351" s="368"/>
      <c r="AI351" s="368"/>
      <c r="AJ351" s="368"/>
      <c r="AK351" s="368"/>
      <c r="AL351" s="368"/>
      <c r="AM351" s="368"/>
      <c r="AN351" s="368"/>
    </row>
    <row r="352" spans="5:40" s="165" customFormat="1" ht="15">
      <c r="E352" s="171"/>
      <c r="F352" s="368"/>
      <c r="G352" s="368"/>
      <c r="H352" s="368"/>
      <c r="I352" s="368"/>
      <c r="J352" s="368"/>
      <c r="K352" s="368"/>
      <c r="L352" s="368"/>
      <c r="M352" s="368"/>
      <c r="N352" s="368"/>
      <c r="O352" s="36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row>
    <row r="353" spans="5:40" s="165" customFormat="1" ht="15">
      <c r="E353" s="171"/>
      <c r="F353" s="368"/>
      <c r="G353" s="368"/>
      <c r="H353" s="368"/>
      <c r="I353" s="368"/>
      <c r="J353" s="368"/>
      <c r="K353" s="368"/>
      <c r="L353" s="368"/>
      <c r="M353" s="368"/>
      <c r="N353" s="368"/>
      <c r="O353" s="368"/>
      <c r="P353" s="368"/>
      <c r="Q353" s="368"/>
      <c r="R353" s="368"/>
      <c r="S353" s="368"/>
      <c r="T353" s="368"/>
      <c r="U353" s="368"/>
      <c r="V353" s="368"/>
      <c r="W353" s="368"/>
      <c r="X353" s="368"/>
      <c r="Y353" s="368"/>
      <c r="Z353" s="368"/>
      <c r="AA353" s="368"/>
      <c r="AB353" s="368"/>
      <c r="AC353" s="368"/>
      <c r="AD353" s="368"/>
      <c r="AE353" s="368"/>
      <c r="AF353" s="368"/>
      <c r="AG353" s="368"/>
      <c r="AH353" s="368"/>
      <c r="AI353" s="368"/>
      <c r="AJ353" s="368"/>
      <c r="AK353" s="368"/>
      <c r="AL353" s="368"/>
      <c r="AM353" s="368"/>
      <c r="AN353" s="368"/>
    </row>
    <row r="354" spans="5:40" s="165" customFormat="1" ht="15">
      <c r="E354" s="171"/>
      <c r="F354" s="368"/>
      <c r="G354" s="368"/>
      <c r="H354" s="368"/>
      <c r="I354" s="368"/>
      <c r="J354" s="368"/>
      <c r="K354" s="368"/>
      <c r="L354" s="368"/>
      <c r="M354" s="368"/>
      <c r="N354" s="368"/>
      <c r="O354" s="368"/>
      <c r="P354" s="368"/>
      <c r="Q354" s="368"/>
      <c r="R354" s="368"/>
      <c r="S354" s="368"/>
      <c r="T354" s="368"/>
      <c r="U354" s="368"/>
      <c r="V354" s="368"/>
      <c r="W354" s="368"/>
      <c r="X354" s="368"/>
      <c r="Y354" s="368"/>
      <c r="Z354" s="368"/>
      <c r="AA354" s="368"/>
      <c r="AB354" s="368"/>
      <c r="AC354" s="368"/>
      <c r="AD354" s="368"/>
      <c r="AE354" s="368"/>
      <c r="AF354" s="368"/>
      <c r="AG354" s="368"/>
      <c r="AH354" s="368"/>
      <c r="AI354" s="368"/>
      <c r="AJ354" s="368"/>
      <c r="AK354" s="368"/>
      <c r="AL354" s="368"/>
      <c r="AM354" s="368"/>
      <c r="AN354" s="368"/>
    </row>
    <row r="355" spans="5:40" s="165" customFormat="1" ht="15">
      <c r="E355" s="171"/>
      <c r="F355" s="368"/>
      <c r="G355" s="368"/>
      <c r="H355" s="368"/>
      <c r="I355" s="368"/>
      <c r="J355" s="368"/>
      <c r="K355" s="368"/>
      <c r="L355" s="368"/>
      <c r="M355" s="368"/>
      <c r="N355" s="368"/>
      <c r="O355" s="368"/>
      <c r="P355" s="368"/>
      <c r="Q355" s="368"/>
      <c r="R355" s="368"/>
      <c r="S355" s="368"/>
      <c r="T355" s="368"/>
      <c r="U355" s="368"/>
      <c r="V355" s="368"/>
      <c r="W355" s="368"/>
      <c r="X355" s="368"/>
      <c r="Y355" s="368"/>
      <c r="Z355" s="368"/>
      <c r="AA355" s="368"/>
      <c r="AB355" s="368"/>
      <c r="AC355" s="368"/>
      <c r="AD355" s="368"/>
      <c r="AE355" s="368"/>
      <c r="AF355" s="368"/>
      <c r="AG355" s="368"/>
      <c r="AH355" s="368"/>
      <c r="AI355" s="368"/>
      <c r="AJ355" s="368"/>
      <c r="AK355" s="368"/>
      <c r="AL355" s="368"/>
      <c r="AM355" s="368"/>
      <c r="AN355" s="368"/>
    </row>
    <row r="356" spans="5:40" s="165" customFormat="1" ht="15">
      <c r="E356" s="171"/>
      <c r="F356" s="368"/>
      <c r="G356" s="368"/>
      <c r="H356" s="368"/>
      <c r="I356" s="368"/>
      <c r="J356" s="368"/>
      <c r="K356" s="368"/>
      <c r="L356" s="368"/>
      <c r="M356" s="368"/>
      <c r="N356" s="368"/>
      <c r="O356" s="368"/>
      <c r="P356" s="368"/>
      <c r="Q356" s="368"/>
      <c r="R356" s="368"/>
      <c r="S356" s="368"/>
      <c r="T356" s="368"/>
      <c r="U356" s="368"/>
      <c r="V356" s="368"/>
      <c r="W356" s="368"/>
      <c r="X356" s="368"/>
      <c r="Y356" s="368"/>
      <c r="Z356" s="368"/>
      <c r="AA356" s="368"/>
      <c r="AB356" s="368"/>
      <c r="AC356" s="368"/>
      <c r="AD356" s="368"/>
      <c r="AE356" s="368"/>
      <c r="AF356" s="368"/>
      <c r="AG356" s="368"/>
      <c r="AH356" s="368"/>
      <c r="AI356" s="368"/>
      <c r="AJ356" s="368"/>
      <c r="AK356" s="368"/>
      <c r="AL356" s="368"/>
      <c r="AM356" s="368"/>
      <c r="AN356" s="368"/>
    </row>
    <row r="357" spans="5:40" s="165" customFormat="1" ht="15">
      <c r="E357" s="171"/>
      <c r="F357" s="368"/>
      <c r="G357" s="368"/>
      <c r="H357" s="368"/>
      <c r="I357" s="368"/>
      <c r="J357" s="368"/>
      <c r="K357" s="368"/>
      <c r="L357" s="368"/>
      <c r="M357" s="368"/>
      <c r="N357" s="368"/>
      <c r="O357" s="368"/>
      <c r="P357" s="368"/>
      <c r="Q357" s="368"/>
      <c r="R357" s="368"/>
      <c r="S357" s="368"/>
      <c r="T357" s="368"/>
      <c r="U357" s="368"/>
      <c r="V357" s="368"/>
      <c r="W357" s="368"/>
      <c r="X357" s="368"/>
      <c r="Y357" s="368"/>
      <c r="Z357" s="368"/>
      <c r="AA357" s="368"/>
      <c r="AB357" s="368"/>
      <c r="AC357" s="368"/>
      <c r="AD357" s="368"/>
      <c r="AE357" s="368"/>
      <c r="AF357" s="368"/>
      <c r="AG357" s="368"/>
      <c r="AH357" s="368"/>
      <c r="AI357" s="368"/>
      <c r="AJ357" s="368"/>
      <c r="AK357" s="368"/>
      <c r="AL357" s="368"/>
      <c r="AM357" s="368"/>
      <c r="AN357" s="368"/>
    </row>
    <row r="358" spans="5:40" s="165" customFormat="1" ht="15">
      <c r="E358" s="171"/>
      <c r="F358" s="368"/>
      <c r="G358" s="368"/>
      <c r="H358" s="368"/>
      <c r="I358" s="368"/>
      <c r="J358" s="368"/>
      <c r="K358" s="368"/>
      <c r="L358" s="368"/>
      <c r="M358" s="368"/>
      <c r="N358" s="368"/>
      <c r="O358" s="368"/>
      <c r="P358" s="368"/>
      <c r="Q358" s="368"/>
      <c r="R358" s="368"/>
      <c r="S358" s="368"/>
      <c r="T358" s="368"/>
      <c r="U358" s="368"/>
      <c r="V358" s="368"/>
      <c r="W358" s="368"/>
      <c r="X358" s="368"/>
      <c r="Y358" s="368"/>
      <c r="Z358" s="368"/>
      <c r="AA358" s="368"/>
      <c r="AB358" s="368"/>
      <c r="AC358" s="368"/>
      <c r="AD358" s="368"/>
      <c r="AE358" s="368"/>
      <c r="AF358" s="368"/>
      <c r="AG358" s="368"/>
      <c r="AH358" s="368"/>
      <c r="AI358" s="368"/>
      <c r="AJ358" s="368"/>
      <c r="AK358" s="368"/>
      <c r="AL358" s="368"/>
      <c r="AM358" s="368"/>
      <c r="AN358" s="368"/>
    </row>
    <row r="359" spans="5:40" s="165" customFormat="1" ht="15">
      <c r="E359" s="171"/>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368"/>
      <c r="AK359" s="368"/>
      <c r="AL359" s="368"/>
      <c r="AM359" s="368"/>
      <c r="AN359" s="368"/>
    </row>
    <row r="360" spans="5:40" s="165" customFormat="1" ht="15">
      <c r="E360" s="171"/>
      <c r="F360" s="368"/>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H360" s="368"/>
      <c r="AI360" s="368"/>
      <c r="AJ360" s="368"/>
      <c r="AK360" s="368"/>
      <c r="AL360" s="368"/>
      <c r="AM360" s="368"/>
      <c r="AN360" s="368"/>
    </row>
    <row r="361" spans="5:40" s="165" customFormat="1" ht="15">
      <c r="E361" s="171"/>
      <c r="F361" s="368"/>
      <c r="G361" s="368"/>
      <c r="H361" s="368"/>
      <c r="I361" s="368"/>
      <c r="J361" s="368"/>
      <c r="K361" s="368"/>
      <c r="L361" s="368"/>
      <c r="M361" s="368"/>
      <c r="N361" s="368"/>
      <c r="O361" s="368"/>
      <c r="P361" s="368"/>
      <c r="Q361" s="368"/>
      <c r="R361" s="368"/>
      <c r="S361" s="368"/>
      <c r="T361" s="368"/>
      <c r="U361" s="368"/>
      <c r="V361" s="368"/>
      <c r="W361" s="368"/>
      <c r="X361" s="368"/>
      <c r="Y361" s="368"/>
      <c r="Z361" s="368"/>
      <c r="AA361" s="368"/>
      <c r="AB361" s="368"/>
      <c r="AC361" s="368"/>
      <c r="AD361" s="368"/>
      <c r="AE361" s="368"/>
      <c r="AF361" s="368"/>
      <c r="AG361" s="368"/>
      <c r="AH361" s="368"/>
      <c r="AI361" s="368"/>
      <c r="AJ361" s="368"/>
      <c r="AK361" s="368"/>
      <c r="AL361" s="368"/>
      <c r="AM361" s="368"/>
      <c r="AN361" s="368"/>
    </row>
    <row r="362" spans="5:40" s="165" customFormat="1" ht="15">
      <c r="E362" s="171"/>
      <c r="F362" s="368"/>
      <c r="G362" s="368"/>
      <c r="H362" s="368"/>
      <c r="I362" s="368"/>
      <c r="J362" s="368"/>
      <c r="K362" s="368"/>
      <c r="L362" s="368"/>
      <c r="M362" s="368"/>
      <c r="N362" s="368"/>
      <c r="O362" s="368"/>
      <c r="P362" s="368"/>
      <c r="Q362" s="368"/>
      <c r="R362" s="368"/>
      <c r="S362" s="368"/>
      <c r="T362" s="368"/>
      <c r="U362" s="368"/>
      <c r="V362" s="368"/>
      <c r="W362" s="368"/>
      <c r="X362" s="368"/>
      <c r="Y362" s="368"/>
      <c r="Z362" s="368"/>
      <c r="AA362" s="368"/>
      <c r="AB362" s="368"/>
      <c r="AC362" s="368"/>
      <c r="AD362" s="368"/>
      <c r="AE362" s="368"/>
      <c r="AF362" s="368"/>
      <c r="AG362" s="368"/>
      <c r="AH362" s="368"/>
      <c r="AI362" s="368"/>
      <c r="AJ362" s="368"/>
      <c r="AK362" s="368"/>
      <c r="AL362" s="368"/>
      <c r="AM362" s="368"/>
      <c r="AN362" s="368"/>
    </row>
    <row r="363" spans="5:40" s="165" customFormat="1" ht="15">
      <c r="E363" s="171"/>
      <c r="F363" s="368"/>
      <c r="G363" s="368"/>
      <c r="H363" s="368"/>
      <c r="I363" s="368"/>
      <c r="J363" s="368"/>
      <c r="K363" s="368"/>
      <c r="L363" s="368"/>
      <c r="M363" s="368"/>
      <c r="N363" s="368"/>
      <c r="O363" s="368"/>
      <c r="P363" s="368"/>
      <c r="Q363" s="368"/>
      <c r="R363" s="368"/>
      <c r="S363" s="368"/>
      <c r="T363" s="368"/>
      <c r="U363" s="368"/>
      <c r="V363" s="368"/>
      <c r="W363" s="368"/>
      <c r="X363" s="368"/>
      <c r="Y363" s="368"/>
      <c r="Z363" s="368"/>
      <c r="AA363" s="368"/>
      <c r="AB363" s="368"/>
      <c r="AC363" s="368"/>
      <c r="AD363" s="368"/>
      <c r="AE363" s="368"/>
      <c r="AF363" s="368"/>
      <c r="AG363" s="368"/>
      <c r="AH363" s="368"/>
      <c r="AI363" s="368"/>
      <c r="AJ363" s="368"/>
      <c r="AK363" s="368"/>
      <c r="AL363" s="368"/>
      <c r="AM363" s="368"/>
      <c r="AN363" s="368"/>
    </row>
    <row r="364" spans="5:40" s="165" customFormat="1" ht="15">
      <c r="E364" s="171"/>
      <c r="F364" s="368"/>
      <c r="G364" s="368"/>
      <c r="H364" s="368"/>
      <c r="I364" s="368"/>
      <c r="J364" s="368"/>
      <c r="K364" s="368"/>
      <c r="L364" s="368"/>
      <c r="M364" s="368"/>
      <c r="N364" s="368"/>
      <c r="O364" s="368"/>
      <c r="P364" s="368"/>
      <c r="Q364" s="368"/>
      <c r="R364" s="368"/>
      <c r="S364" s="368"/>
      <c r="T364" s="368"/>
      <c r="U364" s="368"/>
      <c r="V364" s="368"/>
      <c r="W364" s="368"/>
      <c r="X364" s="368"/>
      <c r="Y364" s="368"/>
      <c r="Z364" s="368"/>
      <c r="AA364" s="368"/>
      <c r="AB364" s="368"/>
      <c r="AC364" s="368"/>
      <c r="AD364" s="368"/>
      <c r="AE364" s="368"/>
      <c r="AF364" s="368"/>
      <c r="AG364" s="368"/>
      <c r="AH364" s="368"/>
      <c r="AI364" s="368"/>
      <c r="AJ364" s="368"/>
      <c r="AK364" s="368"/>
      <c r="AL364" s="368"/>
      <c r="AM364" s="368"/>
      <c r="AN364" s="368"/>
    </row>
    <row r="365" spans="5:40" s="165" customFormat="1" ht="15">
      <c r="E365" s="171"/>
      <c r="F365" s="368"/>
      <c r="G365" s="368"/>
      <c r="H365" s="368"/>
      <c r="I365" s="368"/>
      <c r="J365" s="368"/>
      <c r="K365" s="368"/>
      <c r="L365" s="368"/>
      <c r="M365" s="368"/>
      <c r="N365" s="368"/>
      <c r="O365" s="368"/>
      <c r="P365" s="368"/>
      <c r="Q365" s="368"/>
      <c r="R365" s="368"/>
      <c r="S365" s="368"/>
      <c r="T365" s="368"/>
      <c r="U365" s="368"/>
      <c r="V365" s="368"/>
      <c r="W365" s="368"/>
      <c r="X365" s="368"/>
      <c r="Y365" s="368"/>
      <c r="Z365" s="368"/>
      <c r="AA365" s="368"/>
      <c r="AB365" s="368"/>
      <c r="AC365" s="368"/>
      <c r="AD365" s="368"/>
      <c r="AE365" s="368"/>
      <c r="AF365" s="368"/>
      <c r="AG365" s="368"/>
      <c r="AH365" s="368"/>
      <c r="AI365" s="368"/>
      <c r="AJ365" s="368"/>
      <c r="AK365" s="368"/>
      <c r="AL365" s="368"/>
      <c r="AM365" s="368"/>
      <c r="AN365" s="368"/>
    </row>
    <row r="366" spans="5:40" s="165" customFormat="1" ht="15">
      <c r="E366" s="171"/>
      <c r="F366" s="368"/>
      <c r="G366" s="368"/>
      <c r="H366" s="368"/>
      <c r="I366" s="368"/>
      <c r="J366" s="368"/>
      <c r="K366" s="368"/>
      <c r="L366" s="368"/>
      <c r="M366" s="368"/>
      <c r="N366" s="368"/>
      <c r="O366" s="368"/>
      <c r="P366" s="368"/>
      <c r="Q366" s="368"/>
      <c r="R366" s="368"/>
      <c r="S366" s="368"/>
      <c r="T366" s="368"/>
      <c r="U366" s="368"/>
      <c r="V366" s="368"/>
      <c r="W366" s="368"/>
      <c r="X366" s="368"/>
      <c r="Y366" s="368"/>
      <c r="Z366" s="368"/>
      <c r="AA366" s="368"/>
      <c r="AB366" s="368"/>
      <c r="AC366" s="368"/>
      <c r="AD366" s="368"/>
      <c r="AE366" s="368"/>
      <c r="AF366" s="368"/>
      <c r="AG366" s="368"/>
      <c r="AH366" s="368"/>
      <c r="AI366" s="368"/>
      <c r="AJ366" s="368"/>
      <c r="AK366" s="368"/>
      <c r="AL366" s="368"/>
      <c r="AM366" s="368"/>
      <c r="AN366" s="368"/>
    </row>
    <row r="367" spans="5:40" s="165" customFormat="1" ht="15">
      <c r="E367" s="171"/>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368"/>
      <c r="AB367" s="368"/>
      <c r="AC367" s="368"/>
      <c r="AD367" s="368"/>
      <c r="AE367" s="368"/>
      <c r="AF367" s="368"/>
      <c r="AG367" s="368"/>
      <c r="AH367" s="368"/>
      <c r="AI367" s="368"/>
      <c r="AJ367" s="368"/>
      <c r="AK367" s="368"/>
      <c r="AL367" s="368"/>
      <c r="AM367" s="368"/>
      <c r="AN367" s="368"/>
    </row>
    <row r="368" spans="5:40" s="165" customFormat="1" ht="15">
      <c r="E368" s="171"/>
      <c r="F368" s="368"/>
      <c r="G368" s="368"/>
      <c r="H368" s="368"/>
      <c r="I368" s="368"/>
      <c r="J368" s="368"/>
      <c r="K368" s="368"/>
      <c r="L368" s="368"/>
      <c r="M368" s="368"/>
      <c r="N368" s="368"/>
      <c r="O368" s="368"/>
      <c r="P368" s="368"/>
      <c r="Q368" s="368"/>
      <c r="R368" s="368"/>
      <c r="S368" s="368"/>
      <c r="T368" s="368"/>
      <c r="U368" s="368"/>
      <c r="V368" s="368"/>
      <c r="W368" s="368"/>
      <c r="X368" s="368"/>
      <c r="Y368" s="368"/>
      <c r="Z368" s="368"/>
      <c r="AA368" s="368"/>
      <c r="AB368" s="368"/>
      <c r="AC368" s="368"/>
      <c r="AD368" s="368"/>
      <c r="AE368" s="368"/>
      <c r="AF368" s="368"/>
      <c r="AG368" s="368"/>
      <c r="AH368" s="368"/>
      <c r="AI368" s="368"/>
      <c r="AJ368" s="368"/>
      <c r="AK368" s="368"/>
      <c r="AL368" s="368"/>
      <c r="AM368" s="368"/>
      <c r="AN368" s="368"/>
    </row>
    <row r="369" spans="5:40" s="165" customFormat="1" ht="15">
      <c r="E369" s="171"/>
      <c r="F369" s="368"/>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8"/>
      <c r="AJ369" s="368"/>
      <c r="AK369" s="368"/>
      <c r="AL369" s="368"/>
      <c r="AM369" s="368"/>
      <c r="AN369" s="368"/>
    </row>
    <row r="370" spans="5:40" s="165" customFormat="1" ht="15">
      <c r="E370" s="171"/>
      <c r="F370" s="368"/>
      <c r="G370" s="368"/>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row>
    <row r="371" spans="5:40" s="165" customFormat="1" ht="15">
      <c r="E371" s="171"/>
      <c r="F371" s="368"/>
      <c r="G371" s="368"/>
      <c r="H371" s="368"/>
      <c r="I371" s="368"/>
      <c r="J371" s="368"/>
      <c r="K371" s="368"/>
      <c r="L371" s="368"/>
      <c r="M371" s="368"/>
      <c r="N371" s="368"/>
      <c r="O371" s="368"/>
      <c r="P371" s="368"/>
      <c r="Q371" s="368"/>
      <c r="R371" s="368"/>
      <c r="S371" s="368"/>
      <c r="T371" s="368"/>
      <c r="U371" s="368"/>
      <c r="V371" s="368"/>
      <c r="W371" s="368"/>
      <c r="X371" s="368"/>
      <c r="Y371" s="368"/>
      <c r="Z371" s="368"/>
      <c r="AA371" s="368"/>
      <c r="AB371" s="368"/>
      <c r="AC371" s="368"/>
      <c r="AD371" s="368"/>
      <c r="AE371" s="368"/>
      <c r="AF371" s="368"/>
      <c r="AG371" s="368"/>
      <c r="AH371" s="368"/>
      <c r="AI371" s="368"/>
      <c r="AJ371" s="368"/>
      <c r="AK371" s="368"/>
      <c r="AL371" s="368"/>
      <c r="AM371" s="368"/>
      <c r="AN371" s="368"/>
    </row>
    <row r="372" spans="5:40" s="165" customFormat="1" ht="15">
      <c r="E372" s="171"/>
      <c r="F372" s="368"/>
      <c r="G372" s="368"/>
      <c r="H372" s="368"/>
      <c r="I372" s="368"/>
      <c r="J372" s="368"/>
      <c r="K372" s="368"/>
      <c r="L372" s="368"/>
      <c r="M372" s="368"/>
      <c r="N372" s="368"/>
      <c r="O372" s="368"/>
      <c r="P372" s="368"/>
      <c r="Q372" s="368"/>
      <c r="R372" s="368"/>
      <c r="S372" s="368"/>
      <c r="T372" s="368"/>
      <c r="U372" s="368"/>
      <c r="V372" s="368"/>
      <c r="W372" s="368"/>
      <c r="X372" s="368"/>
      <c r="Y372" s="368"/>
      <c r="Z372" s="368"/>
      <c r="AA372" s="368"/>
      <c r="AB372" s="368"/>
      <c r="AC372" s="368"/>
      <c r="AD372" s="368"/>
      <c r="AE372" s="368"/>
      <c r="AF372" s="368"/>
      <c r="AG372" s="368"/>
      <c r="AH372" s="368"/>
      <c r="AI372" s="368"/>
      <c r="AJ372" s="368"/>
      <c r="AK372" s="368"/>
      <c r="AL372" s="368"/>
      <c r="AM372" s="368"/>
      <c r="AN372" s="368"/>
    </row>
    <row r="373" spans="5:40" s="165" customFormat="1" ht="15">
      <c r="E373" s="171"/>
      <c r="F373" s="368"/>
      <c r="G373" s="368"/>
      <c r="H373" s="368"/>
      <c r="I373" s="368"/>
      <c r="J373" s="368"/>
      <c r="K373" s="368"/>
      <c r="L373" s="368"/>
      <c r="M373" s="368"/>
      <c r="N373" s="368"/>
      <c r="O373" s="368"/>
      <c r="P373" s="368"/>
      <c r="Q373" s="368"/>
      <c r="R373" s="368"/>
      <c r="S373" s="368"/>
      <c r="T373" s="368"/>
      <c r="U373" s="368"/>
      <c r="V373" s="368"/>
      <c r="W373" s="368"/>
      <c r="X373" s="368"/>
      <c r="Y373" s="368"/>
      <c r="Z373" s="368"/>
      <c r="AA373" s="368"/>
      <c r="AB373" s="368"/>
      <c r="AC373" s="368"/>
      <c r="AD373" s="368"/>
      <c r="AE373" s="368"/>
      <c r="AF373" s="368"/>
      <c r="AG373" s="368"/>
      <c r="AH373" s="368"/>
      <c r="AI373" s="368"/>
      <c r="AJ373" s="368"/>
      <c r="AK373" s="368"/>
      <c r="AL373" s="368"/>
      <c r="AM373" s="368"/>
      <c r="AN373" s="368"/>
    </row>
    <row r="374" spans="5:40" s="165" customFormat="1" ht="15">
      <c r="E374" s="171"/>
      <c r="F374" s="368"/>
      <c r="G374" s="368"/>
      <c r="H374" s="368"/>
      <c r="I374" s="368"/>
      <c r="J374" s="368"/>
      <c r="K374" s="368"/>
      <c r="L374" s="368"/>
      <c r="M374" s="368"/>
      <c r="N374" s="368"/>
      <c r="O374" s="368"/>
      <c r="P374" s="368"/>
      <c r="Q374" s="368"/>
      <c r="R374" s="368"/>
      <c r="S374" s="368"/>
      <c r="T374" s="368"/>
      <c r="U374" s="368"/>
      <c r="V374" s="368"/>
      <c r="W374" s="368"/>
      <c r="X374" s="368"/>
      <c r="Y374" s="368"/>
      <c r="Z374" s="368"/>
      <c r="AA374" s="368"/>
      <c r="AB374" s="368"/>
      <c r="AC374" s="368"/>
      <c r="AD374" s="368"/>
      <c r="AE374" s="368"/>
      <c r="AF374" s="368"/>
      <c r="AG374" s="368"/>
      <c r="AH374" s="368"/>
      <c r="AI374" s="368"/>
      <c r="AJ374" s="368"/>
      <c r="AK374" s="368"/>
      <c r="AL374" s="368"/>
      <c r="AM374" s="368"/>
      <c r="AN374" s="368"/>
    </row>
    <row r="375" spans="5:40" s="165" customFormat="1" ht="15">
      <c r="E375" s="171"/>
      <c r="F375" s="368"/>
      <c r="G375" s="368"/>
      <c r="H375" s="368"/>
      <c r="I375" s="368"/>
      <c r="J375" s="368"/>
      <c r="K375" s="368"/>
      <c r="L375" s="368"/>
      <c r="M375" s="368"/>
      <c r="N375" s="368"/>
      <c r="O375" s="368"/>
      <c r="P375" s="368"/>
      <c r="Q375" s="368"/>
      <c r="R375" s="368"/>
      <c r="S375" s="368"/>
      <c r="T375" s="368"/>
      <c r="U375" s="368"/>
      <c r="V375" s="368"/>
      <c r="W375" s="368"/>
      <c r="X375" s="368"/>
      <c r="Y375" s="368"/>
      <c r="Z375" s="368"/>
      <c r="AA375" s="368"/>
      <c r="AB375" s="368"/>
      <c r="AC375" s="368"/>
      <c r="AD375" s="368"/>
      <c r="AE375" s="368"/>
      <c r="AF375" s="368"/>
      <c r="AG375" s="368"/>
      <c r="AH375" s="368"/>
      <c r="AI375" s="368"/>
      <c r="AJ375" s="368"/>
      <c r="AK375" s="368"/>
      <c r="AL375" s="368"/>
      <c r="AM375" s="368"/>
      <c r="AN375" s="368"/>
    </row>
    <row r="376" spans="5:40" s="165" customFormat="1" ht="15">
      <c r="E376" s="171"/>
      <c r="F376" s="368"/>
      <c r="G376" s="368"/>
      <c r="H376" s="368"/>
      <c r="I376" s="368"/>
      <c r="J376" s="368"/>
      <c r="K376" s="368"/>
      <c r="L376" s="368"/>
      <c r="M376" s="368"/>
      <c r="N376" s="368"/>
      <c r="O376" s="368"/>
      <c r="P376" s="368"/>
      <c r="Q376" s="368"/>
      <c r="R376" s="368"/>
      <c r="S376" s="368"/>
      <c r="T376" s="368"/>
      <c r="U376" s="368"/>
      <c r="V376" s="368"/>
      <c r="W376" s="368"/>
      <c r="X376" s="368"/>
      <c r="Y376" s="368"/>
      <c r="Z376" s="368"/>
      <c r="AA376" s="368"/>
      <c r="AB376" s="368"/>
      <c r="AC376" s="368"/>
      <c r="AD376" s="368"/>
      <c r="AE376" s="368"/>
      <c r="AF376" s="368"/>
      <c r="AG376" s="368"/>
      <c r="AH376" s="368"/>
      <c r="AI376" s="368"/>
      <c r="AJ376" s="368"/>
      <c r="AK376" s="368"/>
      <c r="AL376" s="368"/>
      <c r="AM376" s="368"/>
      <c r="AN376" s="368"/>
    </row>
    <row r="377" spans="5:40" s="165" customFormat="1" ht="15">
      <c r="E377" s="171"/>
      <c r="F377" s="368"/>
      <c r="G377" s="368"/>
      <c r="H377" s="368"/>
      <c r="I377" s="368"/>
      <c r="J377" s="368"/>
      <c r="K377" s="368"/>
      <c r="L377" s="368"/>
      <c r="M377" s="368"/>
      <c r="N377" s="368"/>
      <c r="O377" s="368"/>
      <c r="P377" s="368"/>
      <c r="Q377" s="368"/>
      <c r="R377" s="368"/>
      <c r="S377" s="368"/>
      <c r="T377" s="368"/>
      <c r="U377" s="368"/>
      <c r="V377" s="368"/>
      <c r="W377" s="368"/>
      <c r="X377" s="368"/>
      <c r="Y377" s="368"/>
      <c r="Z377" s="368"/>
      <c r="AA377" s="368"/>
      <c r="AB377" s="368"/>
      <c r="AC377" s="368"/>
      <c r="AD377" s="368"/>
      <c r="AE377" s="368"/>
      <c r="AF377" s="368"/>
      <c r="AG377" s="368"/>
      <c r="AH377" s="368"/>
      <c r="AI377" s="368"/>
      <c r="AJ377" s="368"/>
      <c r="AK377" s="368"/>
      <c r="AL377" s="368"/>
      <c r="AM377" s="368"/>
      <c r="AN377" s="368"/>
    </row>
    <row r="378" spans="5:40" s="165" customFormat="1" ht="15">
      <c r="E378" s="171"/>
      <c r="F378" s="368"/>
      <c r="G378" s="368"/>
      <c r="H378" s="368"/>
      <c r="I378" s="368"/>
      <c r="J378" s="368"/>
      <c r="K378" s="368"/>
      <c r="L378" s="368"/>
      <c r="M378" s="368"/>
      <c r="N378" s="368"/>
      <c r="O378" s="368"/>
      <c r="P378" s="368"/>
      <c r="Q378" s="368"/>
      <c r="R378" s="368"/>
      <c r="S378" s="368"/>
      <c r="T378" s="368"/>
      <c r="U378" s="368"/>
      <c r="V378" s="368"/>
      <c r="W378" s="368"/>
      <c r="X378" s="368"/>
      <c r="Y378" s="368"/>
      <c r="Z378" s="368"/>
      <c r="AA378" s="368"/>
      <c r="AB378" s="368"/>
      <c r="AC378" s="368"/>
      <c r="AD378" s="368"/>
      <c r="AE378" s="368"/>
      <c r="AF378" s="368"/>
      <c r="AG378" s="368"/>
      <c r="AH378" s="368"/>
      <c r="AI378" s="368"/>
      <c r="AJ378" s="368"/>
      <c r="AK378" s="368"/>
      <c r="AL378" s="368"/>
      <c r="AM378" s="368"/>
      <c r="AN378" s="368"/>
    </row>
    <row r="379" spans="5:40" s="165" customFormat="1" ht="15">
      <c r="E379" s="171"/>
      <c r="F379" s="368"/>
      <c r="G379" s="368"/>
      <c r="H379" s="368"/>
      <c r="I379" s="368"/>
      <c r="J379" s="368"/>
      <c r="K379" s="368"/>
      <c r="L379" s="368"/>
      <c r="M379" s="368"/>
      <c r="N379" s="368"/>
      <c r="O379" s="368"/>
      <c r="P379" s="368"/>
      <c r="Q379" s="368"/>
      <c r="R379" s="368"/>
      <c r="S379" s="368"/>
      <c r="T379" s="368"/>
      <c r="U379" s="368"/>
      <c r="V379" s="368"/>
      <c r="W379" s="368"/>
      <c r="X379" s="368"/>
      <c r="Y379" s="368"/>
      <c r="Z379" s="368"/>
      <c r="AA379" s="368"/>
      <c r="AB379" s="368"/>
      <c r="AC379" s="368"/>
      <c r="AD379" s="368"/>
      <c r="AE379" s="368"/>
      <c r="AF379" s="368"/>
      <c r="AG379" s="368"/>
      <c r="AH379" s="368"/>
      <c r="AI379" s="368"/>
      <c r="AJ379" s="368"/>
      <c r="AK379" s="368"/>
      <c r="AL379" s="368"/>
      <c r="AM379" s="368"/>
      <c r="AN379" s="368"/>
    </row>
    <row r="380" spans="5:40" s="165" customFormat="1" ht="15">
      <c r="E380" s="171"/>
      <c r="F380" s="368"/>
      <c r="G380" s="368"/>
      <c r="H380" s="368"/>
      <c r="I380" s="368"/>
      <c r="J380" s="368"/>
      <c r="K380" s="368"/>
      <c r="L380" s="368"/>
      <c r="M380" s="368"/>
      <c r="N380" s="368"/>
      <c r="O380" s="368"/>
      <c r="P380" s="368"/>
      <c r="Q380" s="368"/>
      <c r="R380" s="368"/>
      <c r="S380" s="368"/>
      <c r="T380" s="368"/>
      <c r="U380" s="368"/>
      <c r="V380" s="368"/>
      <c r="W380" s="368"/>
      <c r="X380" s="368"/>
      <c r="Y380" s="368"/>
      <c r="Z380" s="368"/>
      <c r="AA380" s="368"/>
      <c r="AB380" s="368"/>
      <c r="AC380" s="368"/>
      <c r="AD380" s="368"/>
      <c r="AE380" s="368"/>
      <c r="AF380" s="368"/>
      <c r="AG380" s="368"/>
      <c r="AH380" s="368"/>
      <c r="AI380" s="368"/>
      <c r="AJ380" s="368"/>
      <c r="AK380" s="368"/>
      <c r="AL380" s="368"/>
      <c r="AM380" s="368"/>
      <c r="AN380" s="368"/>
    </row>
    <row r="381" spans="5:40" s="165" customFormat="1" ht="15">
      <c r="E381" s="171"/>
      <c r="F381" s="368"/>
      <c r="G381" s="368"/>
      <c r="H381" s="368"/>
      <c r="I381" s="368"/>
      <c r="J381" s="368"/>
      <c r="K381" s="368"/>
      <c r="L381" s="368"/>
      <c r="M381" s="368"/>
      <c r="N381" s="368"/>
      <c r="O381" s="368"/>
      <c r="P381" s="368"/>
      <c r="Q381" s="368"/>
      <c r="R381" s="368"/>
      <c r="S381" s="368"/>
      <c r="T381" s="368"/>
      <c r="U381" s="368"/>
      <c r="V381" s="368"/>
      <c r="W381" s="368"/>
      <c r="X381" s="368"/>
      <c r="Y381" s="368"/>
      <c r="Z381" s="368"/>
      <c r="AA381" s="368"/>
      <c r="AB381" s="368"/>
      <c r="AC381" s="368"/>
      <c r="AD381" s="368"/>
      <c r="AE381" s="368"/>
      <c r="AF381" s="368"/>
      <c r="AG381" s="368"/>
      <c r="AH381" s="368"/>
      <c r="AI381" s="368"/>
      <c r="AJ381" s="368"/>
      <c r="AK381" s="368"/>
      <c r="AL381" s="368"/>
      <c r="AM381" s="368"/>
      <c r="AN381" s="368"/>
    </row>
    <row r="382" spans="5:40" s="165" customFormat="1" ht="15">
      <c r="E382" s="171"/>
      <c r="F382" s="368"/>
      <c r="G382" s="368"/>
      <c r="H382" s="368"/>
      <c r="I382" s="368"/>
      <c r="J382" s="368"/>
      <c r="K382" s="368"/>
      <c r="L382" s="368"/>
      <c r="M382" s="368"/>
      <c r="N382" s="368"/>
      <c r="O382" s="368"/>
      <c r="P382" s="368"/>
      <c r="Q382" s="368"/>
      <c r="R382" s="368"/>
      <c r="S382" s="368"/>
      <c r="T382" s="368"/>
      <c r="U382" s="368"/>
      <c r="V382" s="368"/>
      <c r="W382" s="368"/>
      <c r="X382" s="368"/>
      <c r="Y382" s="368"/>
      <c r="Z382" s="368"/>
      <c r="AA382" s="368"/>
      <c r="AB382" s="368"/>
      <c r="AC382" s="368"/>
      <c r="AD382" s="368"/>
      <c r="AE382" s="368"/>
      <c r="AF382" s="368"/>
      <c r="AG382" s="368"/>
      <c r="AH382" s="368"/>
      <c r="AI382" s="368"/>
      <c r="AJ382" s="368"/>
      <c r="AK382" s="368"/>
      <c r="AL382" s="368"/>
      <c r="AM382" s="368"/>
      <c r="AN382" s="368"/>
    </row>
    <row r="383" spans="5:40" s="165" customFormat="1" ht="15">
      <c r="E383" s="171"/>
      <c r="F383" s="368"/>
      <c r="G383" s="368"/>
      <c r="H383" s="368"/>
      <c r="I383" s="368"/>
      <c r="J383" s="368"/>
      <c r="K383" s="368"/>
      <c r="L383" s="368"/>
      <c r="M383" s="368"/>
      <c r="N383" s="368"/>
      <c r="O383" s="368"/>
      <c r="P383" s="368"/>
      <c r="Q383" s="368"/>
      <c r="R383" s="368"/>
      <c r="S383" s="368"/>
      <c r="T383" s="368"/>
      <c r="U383" s="368"/>
      <c r="V383" s="368"/>
      <c r="W383" s="368"/>
      <c r="X383" s="368"/>
      <c r="Y383" s="368"/>
      <c r="Z383" s="368"/>
      <c r="AA383" s="368"/>
      <c r="AB383" s="368"/>
      <c r="AC383" s="368"/>
      <c r="AD383" s="368"/>
      <c r="AE383" s="368"/>
      <c r="AF383" s="368"/>
      <c r="AG383" s="368"/>
      <c r="AH383" s="368"/>
      <c r="AI383" s="368"/>
      <c r="AJ383" s="368"/>
      <c r="AK383" s="368"/>
      <c r="AL383" s="368"/>
      <c r="AM383" s="368"/>
      <c r="AN383" s="368"/>
    </row>
    <row r="384" spans="5:40" s="165" customFormat="1" ht="15">
      <c r="E384" s="171"/>
      <c r="F384" s="368"/>
      <c r="G384" s="368"/>
      <c r="H384" s="368"/>
      <c r="I384" s="368"/>
      <c r="J384" s="368"/>
      <c r="K384" s="368"/>
      <c r="L384" s="368"/>
      <c r="M384" s="368"/>
      <c r="N384" s="368"/>
      <c r="O384" s="368"/>
      <c r="P384" s="368"/>
      <c r="Q384" s="368"/>
      <c r="R384" s="368"/>
      <c r="S384" s="368"/>
      <c r="T384" s="368"/>
      <c r="U384" s="368"/>
      <c r="V384" s="368"/>
      <c r="W384" s="368"/>
      <c r="X384" s="368"/>
      <c r="Y384" s="368"/>
      <c r="Z384" s="368"/>
      <c r="AA384" s="368"/>
      <c r="AB384" s="368"/>
      <c r="AC384" s="368"/>
      <c r="AD384" s="368"/>
      <c r="AE384" s="368"/>
      <c r="AF384" s="368"/>
      <c r="AG384" s="368"/>
      <c r="AH384" s="368"/>
      <c r="AI384" s="368"/>
      <c r="AJ384" s="368"/>
      <c r="AK384" s="368"/>
      <c r="AL384" s="368"/>
      <c r="AM384" s="368"/>
      <c r="AN384" s="368"/>
    </row>
    <row r="385" spans="5:40" s="165" customFormat="1" ht="15">
      <c r="E385" s="171"/>
      <c r="F385" s="368"/>
      <c r="G385" s="368"/>
      <c r="H385" s="368"/>
      <c r="I385" s="368"/>
      <c r="J385" s="368"/>
      <c r="K385" s="368"/>
      <c r="L385" s="368"/>
      <c r="M385" s="368"/>
      <c r="N385" s="368"/>
      <c r="O385" s="368"/>
      <c r="P385" s="368"/>
      <c r="Q385" s="368"/>
      <c r="R385" s="368"/>
      <c r="S385" s="368"/>
      <c r="T385" s="368"/>
      <c r="U385" s="368"/>
      <c r="V385" s="368"/>
      <c r="W385" s="368"/>
      <c r="X385" s="368"/>
      <c r="Y385" s="368"/>
      <c r="Z385" s="368"/>
      <c r="AA385" s="368"/>
      <c r="AB385" s="368"/>
      <c r="AC385" s="368"/>
      <c r="AD385" s="368"/>
      <c r="AE385" s="368"/>
      <c r="AF385" s="368"/>
      <c r="AG385" s="368"/>
      <c r="AH385" s="368"/>
      <c r="AI385" s="368"/>
      <c r="AJ385" s="368"/>
      <c r="AK385" s="368"/>
      <c r="AL385" s="368"/>
      <c r="AM385" s="368"/>
      <c r="AN385" s="368"/>
    </row>
    <row r="386" spans="5:40" s="165" customFormat="1" ht="15">
      <c r="E386" s="171"/>
      <c r="F386" s="368"/>
      <c r="G386" s="368"/>
      <c r="H386" s="368"/>
      <c r="I386" s="368"/>
      <c r="J386" s="368"/>
      <c r="K386" s="368"/>
      <c r="L386" s="368"/>
      <c r="M386" s="368"/>
      <c r="N386" s="368"/>
      <c r="O386" s="368"/>
      <c r="P386" s="368"/>
      <c r="Q386" s="368"/>
      <c r="R386" s="368"/>
      <c r="S386" s="368"/>
      <c r="T386" s="368"/>
      <c r="U386" s="368"/>
      <c r="V386" s="368"/>
      <c r="W386" s="368"/>
      <c r="X386" s="368"/>
      <c r="Y386" s="368"/>
      <c r="Z386" s="368"/>
      <c r="AA386" s="368"/>
      <c r="AB386" s="368"/>
      <c r="AC386" s="368"/>
      <c r="AD386" s="368"/>
      <c r="AE386" s="368"/>
      <c r="AF386" s="368"/>
      <c r="AG386" s="368"/>
      <c r="AH386" s="368"/>
      <c r="AI386" s="368"/>
      <c r="AJ386" s="368"/>
      <c r="AK386" s="368"/>
      <c r="AL386" s="368"/>
      <c r="AM386" s="368"/>
      <c r="AN386" s="368"/>
    </row>
    <row r="387" spans="5:40" s="165" customFormat="1" ht="15">
      <c r="E387" s="171"/>
      <c r="F387" s="368"/>
      <c r="G387" s="368"/>
      <c r="H387" s="368"/>
      <c r="I387" s="368"/>
      <c r="J387" s="368"/>
      <c r="K387" s="368"/>
      <c r="L387" s="368"/>
      <c r="M387" s="368"/>
      <c r="N387" s="368"/>
      <c r="O387" s="368"/>
      <c r="P387" s="368"/>
      <c r="Q387" s="368"/>
      <c r="R387" s="368"/>
      <c r="S387" s="368"/>
      <c r="T387" s="368"/>
      <c r="U387" s="368"/>
      <c r="V387" s="368"/>
      <c r="W387" s="368"/>
      <c r="X387" s="368"/>
      <c r="Y387" s="368"/>
      <c r="Z387" s="368"/>
      <c r="AA387" s="368"/>
      <c r="AB387" s="368"/>
      <c r="AC387" s="368"/>
      <c r="AD387" s="368"/>
      <c r="AE387" s="368"/>
      <c r="AF387" s="368"/>
      <c r="AG387" s="368"/>
      <c r="AH387" s="368"/>
      <c r="AI387" s="368"/>
      <c r="AJ387" s="368"/>
      <c r="AK387" s="368"/>
      <c r="AL387" s="368"/>
      <c r="AM387" s="368"/>
      <c r="AN387" s="368"/>
    </row>
    <row r="388" spans="5:40" s="165" customFormat="1" ht="15">
      <c r="E388" s="171"/>
      <c r="F388" s="368"/>
      <c r="G388" s="368"/>
      <c r="H388" s="368"/>
      <c r="I388" s="368"/>
      <c r="J388" s="368"/>
      <c r="K388" s="368"/>
      <c r="L388" s="368"/>
      <c r="M388" s="368"/>
      <c r="N388" s="368"/>
      <c r="O388" s="368"/>
      <c r="P388" s="368"/>
      <c r="Q388" s="368"/>
      <c r="R388" s="368"/>
      <c r="S388" s="368"/>
      <c r="T388" s="368"/>
      <c r="U388" s="368"/>
      <c r="V388" s="368"/>
      <c r="W388" s="368"/>
      <c r="X388" s="368"/>
      <c r="Y388" s="368"/>
      <c r="Z388" s="368"/>
      <c r="AA388" s="368"/>
      <c r="AB388" s="368"/>
      <c r="AC388" s="368"/>
      <c r="AD388" s="368"/>
      <c r="AE388" s="368"/>
      <c r="AF388" s="368"/>
      <c r="AG388" s="368"/>
      <c r="AH388" s="368"/>
      <c r="AI388" s="368"/>
      <c r="AJ388" s="368"/>
      <c r="AK388" s="368"/>
      <c r="AL388" s="368"/>
      <c r="AM388" s="368"/>
      <c r="AN388" s="368"/>
    </row>
    <row r="389" spans="5:40" s="165" customFormat="1" ht="15">
      <c r="E389" s="171"/>
      <c r="F389" s="368"/>
      <c r="G389" s="368"/>
      <c r="H389" s="368"/>
      <c r="I389" s="368"/>
      <c r="J389" s="368"/>
      <c r="K389" s="368"/>
      <c r="L389" s="368"/>
      <c r="M389" s="368"/>
      <c r="N389" s="368"/>
      <c r="O389" s="368"/>
      <c r="P389" s="368"/>
      <c r="Q389" s="368"/>
      <c r="R389" s="368"/>
      <c r="S389" s="368"/>
      <c r="T389" s="368"/>
      <c r="U389" s="368"/>
      <c r="V389" s="368"/>
      <c r="W389" s="368"/>
      <c r="X389" s="368"/>
      <c r="Y389" s="368"/>
      <c r="Z389" s="368"/>
      <c r="AA389" s="368"/>
      <c r="AB389" s="368"/>
      <c r="AC389" s="368"/>
      <c r="AD389" s="368"/>
      <c r="AE389" s="368"/>
      <c r="AF389" s="368"/>
      <c r="AG389" s="368"/>
      <c r="AH389" s="368"/>
      <c r="AI389" s="368"/>
      <c r="AJ389" s="368"/>
      <c r="AK389" s="368"/>
      <c r="AL389" s="368"/>
      <c r="AM389" s="368"/>
      <c r="AN389" s="368"/>
    </row>
    <row r="390" spans="5:40" s="165" customFormat="1" ht="15">
      <c r="E390" s="171"/>
      <c r="F390" s="368"/>
      <c r="G390" s="368"/>
      <c r="H390" s="368"/>
      <c r="I390" s="368"/>
      <c r="J390" s="368"/>
      <c r="K390" s="368"/>
      <c r="L390" s="368"/>
      <c r="M390" s="368"/>
      <c r="N390" s="368"/>
      <c r="O390" s="368"/>
      <c r="P390" s="368"/>
      <c r="Q390" s="368"/>
      <c r="R390" s="368"/>
      <c r="S390" s="368"/>
      <c r="T390" s="368"/>
      <c r="U390" s="368"/>
      <c r="V390" s="368"/>
      <c r="W390" s="368"/>
      <c r="X390" s="368"/>
      <c r="Y390" s="368"/>
      <c r="Z390" s="368"/>
      <c r="AA390" s="368"/>
      <c r="AB390" s="368"/>
      <c r="AC390" s="368"/>
      <c r="AD390" s="368"/>
      <c r="AE390" s="368"/>
      <c r="AF390" s="368"/>
      <c r="AG390" s="368"/>
      <c r="AH390" s="368"/>
      <c r="AI390" s="368"/>
      <c r="AJ390" s="368"/>
      <c r="AK390" s="368"/>
      <c r="AL390" s="368"/>
      <c r="AM390" s="368"/>
      <c r="AN390" s="368"/>
    </row>
    <row r="391" spans="5:40" s="165" customFormat="1" ht="15">
      <c r="E391" s="171"/>
      <c r="F391" s="368"/>
      <c r="G391" s="368"/>
      <c r="H391" s="368"/>
      <c r="I391" s="368"/>
      <c r="J391" s="368"/>
      <c r="K391" s="368"/>
      <c r="L391" s="368"/>
      <c r="M391" s="368"/>
      <c r="N391" s="368"/>
      <c r="O391" s="368"/>
      <c r="P391" s="368"/>
      <c r="Q391" s="368"/>
      <c r="R391" s="368"/>
      <c r="S391" s="368"/>
      <c r="T391" s="368"/>
      <c r="U391" s="368"/>
      <c r="V391" s="368"/>
      <c r="W391" s="368"/>
      <c r="X391" s="368"/>
      <c r="Y391" s="368"/>
      <c r="Z391" s="368"/>
      <c r="AA391" s="368"/>
      <c r="AB391" s="368"/>
      <c r="AC391" s="368"/>
      <c r="AD391" s="368"/>
      <c r="AE391" s="368"/>
      <c r="AF391" s="368"/>
      <c r="AG391" s="368"/>
      <c r="AH391" s="368"/>
      <c r="AI391" s="368"/>
      <c r="AJ391" s="368"/>
      <c r="AK391" s="368"/>
      <c r="AL391" s="368"/>
      <c r="AM391" s="368"/>
      <c r="AN391" s="368"/>
    </row>
    <row r="392" spans="5:40" s="165" customFormat="1" ht="15">
      <c r="E392" s="171"/>
      <c r="F392" s="368"/>
      <c r="G392" s="368"/>
      <c r="H392" s="368"/>
      <c r="I392" s="368"/>
      <c r="J392" s="368"/>
      <c r="K392" s="368"/>
      <c r="L392" s="368"/>
      <c r="M392" s="368"/>
      <c r="N392" s="368"/>
      <c r="O392" s="368"/>
      <c r="P392" s="368"/>
      <c r="Q392" s="368"/>
      <c r="R392" s="368"/>
      <c r="S392" s="368"/>
      <c r="T392" s="368"/>
      <c r="U392" s="368"/>
      <c r="V392" s="368"/>
      <c r="W392" s="368"/>
      <c r="X392" s="368"/>
      <c r="Y392" s="368"/>
      <c r="Z392" s="368"/>
      <c r="AA392" s="368"/>
      <c r="AB392" s="368"/>
      <c r="AC392" s="368"/>
      <c r="AD392" s="368"/>
      <c r="AE392" s="368"/>
      <c r="AF392" s="368"/>
      <c r="AG392" s="368"/>
      <c r="AH392" s="368"/>
      <c r="AI392" s="368"/>
      <c r="AJ392" s="368"/>
      <c r="AK392" s="368"/>
      <c r="AL392" s="368"/>
      <c r="AM392" s="368"/>
      <c r="AN392" s="368"/>
    </row>
    <row r="393" spans="5:40" s="165" customFormat="1" ht="15">
      <c r="E393" s="171"/>
      <c r="F393" s="368"/>
      <c r="G393" s="368"/>
      <c r="H393" s="368"/>
      <c r="I393" s="368"/>
      <c r="J393" s="368"/>
      <c r="K393" s="368"/>
      <c r="L393" s="368"/>
      <c r="M393" s="368"/>
      <c r="N393" s="368"/>
      <c r="O393" s="368"/>
      <c r="P393" s="368"/>
      <c r="Q393" s="368"/>
      <c r="R393" s="368"/>
      <c r="S393" s="368"/>
      <c r="T393" s="368"/>
      <c r="U393" s="368"/>
      <c r="V393" s="368"/>
      <c r="W393" s="368"/>
      <c r="X393" s="368"/>
      <c r="Y393" s="368"/>
      <c r="Z393" s="368"/>
      <c r="AA393" s="368"/>
      <c r="AB393" s="368"/>
      <c r="AC393" s="368"/>
      <c r="AD393" s="368"/>
      <c r="AE393" s="368"/>
      <c r="AF393" s="368"/>
      <c r="AG393" s="368"/>
      <c r="AH393" s="368"/>
      <c r="AI393" s="368"/>
      <c r="AJ393" s="368"/>
      <c r="AK393" s="368"/>
      <c r="AL393" s="368"/>
      <c r="AM393" s="368"/>
      <c r="AN393" s="368"/>
    </row>
    <row r="394" spans="5:40" s="165" customFormat="1" ht="15">
      <c r="E394" s="171"/>
      <c r="F394" s="368"/>
      <c r="G394" s="368"/>
      <c r="H394" s="368"/>
      <c r="I394" s="368"/>
      <c r="J394" s="368"/>
      <c r="K394" s="368"/>
      <c r="L394" s="368"/>
      <c r="M394" s="368"/>
      <c r="N394" s="368"/>
      <c r="O394" s="368"/>
      <c r="P394" s="368"/>
      <c r="Q394" s="368"/>
      <c r="R394" s="368"/>
      <c r="S394" s="368"/>
      <c r="T394" s="368"/>
      <c r="U394" s="368"/>
      <c r="V394" s="368"/>
      <c r="W394" s="368"/>
      <c r="X394" s="368"/>
      <c r="Y394" s="368"/>
      <c r="Z394" s="368"/>
      <c r="AA394" s="368"/>
      <c r="AB394" s="368"/>
      <c r="AC394" s="368"/>
      <c r="AD394" s="368"/>
      <c r="AE394" s="368"/>
      <c r="AF394" s="368"/>
      <c r="AG394" s="368"/>
      <c r="AH394" s="368"/>
      <c r="AI394" s="368"/>
      <c r="AJ394" s="368"/>
      <c r="AK394" s="368"/>
      <c r="AL394" s="368"/>
      <c r="AM394" s="368"/>
      <c r="AN394" s="368"/>
    </row>
    <row r="395" spans="5:40" s="165" customFormat="1" ht="15">
      <c r="E395" s="171"/>
      <c r="F395" s="368"/>
      <c r="G395" s="368"/>
      <c r="H395" s="368"/>
      <c r="I395" s="368"/>
      <c r="J395" s="368"/>
      <c r="K395" s="368"/>
      <c r="L395" s="368"/>
      <c r="M395" s="368"/>
      <c r="N395" s="368"/>
      <c r="O395" s="368"/>
      <c r="P395" s="368"/>
      <c r="Q395" s="368"/>
      <c r="R395" s="368"/>
      <c r="S395" s="368"/>
      <c r="T395" s="368"/>
      <c r="U395" s="368"/>
      <c r="V395" s="368"/>
      <c r="W395" s="368"/>
      <c r="X395" s="368"/>
      <c r="Y395" s="368"/>
      <c r="Z395" s="368"/>
      <c r="AA395" s="368"/>
      <c r="AB395" s="368"/>
      <c r="AC395" s="368"/>
      <c r="AD395" s="368"/>
      <c r="AE395" s="368"/>
      <c r="AF395" s="368"/>
      <c r="AG395" s="368"/>
      <c r="AH395" s="368"/>
      <c r="AI395" s="368"/>
      <c r="AJ395" s="368"/>
      <c r="AK395" s="368"/>
      <c r="AL395" s="368"/>
      <c r="AM395" s="368"/>
      <c r="AN395" s="368"/>
    </row>
    <row r="396" spans="5:40" s="165" customFormat="1" ht="15">
      <c r="E396" s="171"/>
      <c r="F396" s="368"/>
      <c r="G396" s="368"/>
      <c r="H396" s="368"/>
      <c r="I396" s="368"/>
      <c r="J396" s="368"/>
      <c r="K396" s="368"/>
      <c r="L396" s="368"/>
      <c r="M396" s="368"/>
      <c r="N396" s="368"/>
      <c r="O396" s="368"/>
      <c r="P396" s="368"/>
      <c r="Q396" s="368"/>
      <c r="R396" s="368"/>
      <c r="S396" s="368"/>
      <c r="T396" s="368"/>
      <c r="U396" s="368"/>
      <c r="V396" s="368"/>
      <c r="W396" s="368"/>
      <c r="X396" s="368"/>
      <c r="Y396" s="368"/>
      <c r="Z396" s="368"/>
      <c r="AA396" s="368"/>
      <c r="AB396" s="368"/>
      <c r="AC396" s="368"/>
      <c r="AD396" s="368"/>
      <c r="AE396" s="368"/>
      <c r="AF396" s="368"/>
      <c r="AG396" s="368"/>
      <c r="AH396" s="368"/>
      <c r="AI396" s="368"/>
      <c r="AJ396" s="368"/>
      <c r="AK396" s="368"/>
      <c r="AL396" s="368"/>
      <c r="AM396" s="368"/>
      <c r="AN396" s="368"/>
    </row>
    <row r="397" spans="5:40" s="165" customFormat="1" ht="15">
      <c r="E397" s="171"/>
      <c r="F397" s="368"/>
      <c r="G397" s="368"/>
      <c r="H397" s="368"/>
      <c r="I397" s="368"/>
      <c r="J397" s="368"/>
      <c r="K397" s="368"/>
      <c r="L397" s="368"/>
      <c r="M397" s="368"/>
      <c r="N397" s="368"/>
      <c r="O397" s="368"/>
      <c r="P397" s="368"/>
      <c r="Q397" s="368"/>
      <c r="R397" s="368"/>
      <c r="S397" s="368"/>
      <c r="T397" s="368"/>
      <c r="U397" s="368"/>
      <c r="V397" s="368"/>
      <c r="W397" s="368"/>
      <c r="X397" s="368"/>
      <c r="Y397" s="368"/>
      <c r="Z397" s="368"/>
      <c r="AA397" s="368"/>
      <c r="AB397" s="368"/>
      <c r="AC397" s="368"/>
      <c r="AD397" s="368"/>
      <c r="AE397" s="368"/>
      <c r="AF397" s="368"/>
      <c r="AG397" s="368"/>
      <c r="AH397" s="368"/>
      <c r="AI397" s="368"/>
      <c r="AJ397" s="368"/>
      <c r="AK397" s="368"/>
      <c r="AL397" s="368"/>
      <c r="AM397" s="368"/>
      <c r="AN397" s="368"/>
    </row>
    <row r="398" spans="5:40" s="165" customFormat="1" ht="15">
      <c r="E398" s="171"/>
      <c r="F398" s="368"/>
      <c r="G398" s="368"/>
      <c r="H398" s="368"/>
      <c r="I398" s="368"/>
      <c r="J398" s="368"/>
      <c r="K398" s="368"/>
      <c r="L398" s="368"/>
      <c r="M398" s="368"/>
      <c r="N398" s="368"/>
      <c r="O398" s="368"/>
      <c r="P398" s="368"/>
      <c r="Q398" s="368"/>
      <c r="R398" s="368"/>
      <c r="S398" s="368"/>
      <c r="T398" s="368"/>
      <c r="U398" s="368"/>
      <c r="V398" s="368"/>
      <c r="W398" s="368"/>
      <c r="X398" s="368"/>
      <c r="Y398" s="368"/>
      <c r="Z398" s="368"/>
      <c r="AA398" s="368"/>
      <c r="AB398" s="368"/>
      <c r="AC398" s="368"/>
      <c r="AD398" s="368"/>
      <c r="AE398" s="368"/>
      <c r="AF398" s="368"/>
      <c r="AG398" s="368"/>
      <c r="AH398" s="368"/>
      <c r="AI398" s="368"/>
      <c r="AJ398" s="368"/>
      <c r="AK398" s="368"/>
      <c r="AL398" s="368"/>
      <c r="AM398" s="368"/>
      <c r="AN398" s="368"/>
    </row>
    <row r="399" spans="5:40" s="165" customFormat="1" ht="15">
      <c r="E399" s="171"/>
      <c r="F399" s="368"/>
      <c r="G399" s="368"/>
      <c r="H399" s="368"/>
      <c r="I399" s="368"/>
      <c r="J399" s="368"/>
      <c r="K399" s="368"/>
      <c r="L399" s="368"/>
      <c r="M399" s="368"/>
      <c r="N399" s="368"/>
      <c r="O399" s="368"/>
      <c r="P399" s="368"/>
      <c r="Q399" s="368"/>
      <c r="R399" s="368"/>
      <c r="S399" s="368"/>
      <c r="T399" s="368"/>
      <c r="U399" s="368"/>
      <c r="V399" s="368"/>
      <c r="W399" s="368"/>
      <c r="X399" s="368"/>
      <c r="Y399" s="368"/>
      <c r="Z399" s="368"/>
      <c r="AA399" s="368"/>
      <c r="AB399" s="368"/>
      <c r="AC399" s="368"/>
      <c r="AD399" s="368"/>
      <c r="AE399" s="368"/>
      <c r="AF399" s="368"/>
      <c r="AG399" s="368"/>
      <c r="AH399" s="368"/>
      <c r="AI399" s="368"/>
      <c r="AJ399" s="368"/>
      <c r="AK399" s="368"/>
      <c r="AL399" s="368"/>
      <c r="AM399" s="368"/>
      <c r="AN399" s="368"/>
    </row>
    <row r="400" spans="5:40" s="165" customFormat="1" ht="15">
      <c r="E400" s="171"/>
      <c r="F400" s="368"/>
      <c r="G400" s="368"/>
      <c r="H400" s="368"/>
      <c r="I400" s="368"/>
      <c r="J400" s="368"/>
      <c r="K400" s="368"/>
      <c r="L400" s="368"/>
      <c r="M400" s="368"/>
      <c r="N400" s="368"/>
      <c r="O400" s="368"/>
      <c r="P400" s="368"/>
      <c r="Q400" s="368"/>
      <c r="R400" s="368"/>
      <c r="S400" s="368"/>
      <c r="T400" s="368"/>
      <c r="U400" s="368"/>
      <c r="V400" s="368"/>
      <c r="W400" s="368"/>
      <c r="X400" s="368"/>
      <c r="Y400" s="368"/>
      <c r="Z400" s="368"/>
      <c r="AA400" s="368"/>
      <c r="AB400" s="368"/>
      <c r="AC400" s="368"/>
      <c r="AD400" s="368"/>
      <c r="AE400" s="368"/>
      <c r="AF400" s="368"/>
      <c r="AG400" s="368"/>
      <c r="AH400" s="368"/>
      <c r="AI400" s="368"/>
      <c r="AJ400" s="368"/>
      <c r="AK400" s="368"/>
      <c r="AL400" s="368"/>
      <c r="AM400" s="368"/>
      <c r="AN400" s="368"/>
    </row>
    <row r="401" spans="5:40" s="165" customFormat="1" ht="15">
      <c r="E401" s="171"/>
      <c r="F401" s="368"/>
      <c r="G401" s="368"/>
      <c r="H401" s="368"/>
      <c r="I401" s="368"/>
      <c r="J401" s="368"/>
      <c r="K401" s="368"/>
      <c r="L401" s="368"/>
      <c r="M401" s="368"/>
      <c r="N401" s="368"/>
      <c r="O401" s="368"/>
      <c r="P401" s="368"/>
      <c r="Q401" s="368"/>
      <c r="R401" s="368"/>
      <c r="S401" s="368"/>
      <c r="T401" s="368"/>
      <c r="U401" s="368"/>
      <c r="V401" s="368"/>
      <c r="W401" s="368"/>
      <c r="X401" s="368"/>
      <c r="Y401" s="368"/>
      <c r="Z401" s="368"/>
      <c r="AA401" s="368"/>
      <c r="AB401" s="368"/>
      <c r="AC401" s="368"/>
      <c r="AD401" s="368"/>
      <c r="AE401" s="368"/>
      <c r="AF401" s="368"/>
      <c r="AG401" s="368"/>
      <c r="AH401" s="368"/>
      <c r="AI401" s="368"/>
      <c r="AJ401" s="368"/>
      <c r="AK401" s="368"/>
      <c r="AL401" s="368"/>
      <c r="AM401" s="368"/>
      <c r="AN401" s="368"/>
    </row>
    <row r="402" spans="5:40" s="165" customFormat="1" ht="15">
      <c r="E402" s="171"/>
      <c r="F402" s="368"/>
      <c r="G402" s="368"/>
      <c r="H402" s="368"/>
      <c r="I402" s="368"/>
      <c r="J402" s="368"/>
      <c r="K402" s="368"/>
      <c r="L402" s="368"/>
      <c r="M402" s="368"/>
      <c r="N402" s="368"/>
      <c r="O402" s="368"/>
      <c r="P402" s="368"/>
      <c r="Q402" s="368"/>
      <c r="R402" s="368"/>
      <c r="S402" s="368"/>
      <c r="T402" s="368"/>
      <c r="U402" s="368"/>
      <c r="V402" s="368"/>
      <c r="W402" s="368"/>
      <c r="X402" s="368"/>
      <c r="Y402" s="368"/>
      <c r="Z402" s="368"/>
      <c r="AA402" s="368"/>
      <c r="AB402" s="368"/>
      <c r="AC402" s="368"/>
      <c r="AD402" s="368"/>
      <c r="AE402" s="368"/>
      <c r="AF402" s="368"/>
      <c r="AG402" s="368"/>
      <c r="AH402" s="368"/>
      <c r="AI402" s="368"/>
      <c r="AJ402" s="368"/>
      <c r="AK402" s="368"/>
      <c r="AL402" s="368"/>
      <c r="AM402" s="368"/>
      <c r="AN402" s="368"/>
    </row>
    <row r="403" spans="5:40" s="165" customFormat="1" ht="15">
      <c r="E403" s="171"/>
      <c r="F403" s="368"/>
      <c r="G403" s="368"/>
      <c r="H403" s="368"/>
      <c r="I403" s="368"/>
      <c r="J403" s="368"/>
      <c r="K403" s="368"/>
      <c r="L403" s="368"/>
      <c r="M403" s="368"/>
      <c r="N403" s="368"/>
      <c r="O403" s="368"/>
      <c r="P403" s="368"/>
      <c r="Q403" s="368"/>
      <c r="R403" s="368"/>
      <c r="S403" s="368"/>
      <c r="T403" s="368"/>
      <c r="U403" s="368"/>
      <c r="V403" s="368"/>
      <c r="W403" s="368"/>
      <c r="X403" s="368"/>
      <c r="Y403" s="368"/>
      <c r="Z403" s="368"/>
      <c r="AA403" s="368"/>
      <c r="AB403" s="368"/>
      <c r="AC403" s="368"/>
      <c r="AD403" s="368"/>
      <c r="AE403" s="368"/>
      <c r="AF403" s="368"/>
      <c r="AG403" s="368"/>
      <c r="AH403" s="368"/>
      <c r="AI403" s="368"/>
      <c r="AJ403" s="368"/>
      <c r="AK403" s="368"/>
      <c r="AL403" s="368"/>
      <c r="AM403" s="368"/>
      <c r="AN403" s="368"/>
    </row>
    <row r="404" spans="5:40" s="165" customFormat="1" ht="15">
      <c r="E404" s="171"/>
      <c r="F404" s="368"/>
      <c r="G404" s="368"/>
      <c r="H404" s="368"/>
      <c r="I404" s="368"/>
      <c r="J404" s="368"/>
      <c r="K404" s="368"/>
      <c r="L404" s="368"/>
      <c r="M404" s="368"/>
      <c r="N404" s="368"/>
      <c r="O404" s="368"/>
      <c r="P404" s="368"/>
      <c r="Q404" s="368"/>
      <c r="R404" s="368"/>
      <c r="S404" s="368"/>
      <c r="T404" s="368"/>
      <c r="U404" s="368"/>
      <c r="V404" s="368"/>
      <c r="W404" s="368"/>
      <c r="X404" s="368"/>
      <c r="Y404" s="368"/>
      <c r="Z404" s="368"/>
      <c r="AA404" s="368"/>
      <c r="AB404" s="368"/>
      <c r="AC404" s="368"/>
      <c r="AD404" s="368"/>
      <c r="AE404" s="368"/>
      <c r="AF404" s="368"/>
      <c r="AG404" s="368"/>
      <c r="AH404" s="368"/>
      <c r="AI404" s="368"/>
      <c r="AJ404" s="368"/>
      <c r="AK404" s="368"/>
      <c r="AL404" s="368"/>
      <c r="AM404" s="368"/>
      <c r="AN404" s="368"/>
    </row>
    <row r="405" spans="5:40" s="165" customFormat="1" ht="15">
      <c r="E405" s="171"/>
      <c r="F405" s="368"/>
      <c r="G405" s="368"/>
      <c r="H405" s="368"/>
      <c r="I405" s="368"/>
      <c r="J405" s="368"/>
      <c r="K405" s="368"/>
      <c r="L405" s="368"/>
      <c r="M405" s="368"/>
      <c r="N405" s="368"/>
      <c r="O405" s="368"/>
      <c r="P405" s="368"/>
      <c r="Q405" s="368"/>
      <c r="R405" s="368"/>
      <c r="S405" s="368"/>
      <c r="T405" s="368"/>
      <c r="U405" s="368"/>
      <c r="V405" s="368"/>
      <c r="W405" s="368"/>
      <c r="X405" s="368"/>
      <c r="Y405" s="368"/>
      <c r="Z405" s="368"/>
      <c r="AA405" s="368"/>
      <c r="AB405" s="368"/>
      <c r="AC405" s="368"/>
      <c r="AD405" s="368"/>
      <c r="AE405" s="368"/>
      <c r="AF405" s="368"/>
      <c r="AG405" s="368"/>
      <c r="AH405" s="368"/>
      <c r="AI405" s="368"/>
      <c r="AJ405" s="368"/>
      <c r="AK405" s="368"/>
      <c r="AL405" s="368"/>
      <c r="AM405" s="368"/>
      <c r="AN405" s="368"/>
    </row>
    <row r="406" spans="5:40" s="165" customFormat="1" ht="15">
      <c r="E406" s="171"/>
      <c r="F406" s="368"/>
      <c r="G406" s="368"/>
      <c r="H406" s="368"/>
      <c r="I406" s="368"/>
      <c r="J406" s="368"/>
      <c r="K406" s="368"/>
      <c r="L406" s="368"/>
      <c r="M406" s="368"/>
      <c r="N406" s="368"/>
      <c r="O406" s="368"/>
      <c r="P406" s="368"/>
      <c r="Q406" s="368"/>
      <c r="R406" s="368"/>
      <c r="S406" s="368"/>
      <c r="T406" s="368"/>
      <c r="U406" s="368"/>
      <c r="V406" s="368"/>
      <c r="W406" s="368"/>
      <c r="X406" s="368"/>
      <c r="Y406" s="368"/>
      <c r="Z406" s="368"/>
      <c r="AA406" s="368"/>
      <c r="AB406" s="368"/>
      <c r="AC406" s="368"/>
      <c r="AD406" s="368"/>
      <c r="AE406" s="368"/>
      <c r="AF406" s="368"/>
      <c r="AG406" s="368"/>
      <c r="AH406" s="368"/>
      <c r="AI406" s="368"/>
      <c r="AJ406" s="368"/>
      <c r="AK406" s="368"/>
      <c r="AL406" s="368"/>
      <c r="AM406" s="368"/>
      <c r="AN406" s="368"/>
    </row>
    <row r="407" spans="5:40" s="165" customFormat="1" ht="15">
      <c r="E407" s="171"/>
      <c r="F407" s="368"/>
      <c r="G407" s="368"/>
      <c r="H407" s="368"/>
      <c r="I407" s="368"/>
      <c r="J407" s="368"/>
      <c r="K407" s="368"/>
      <c r="L407" s="368"/>
      <c r="M407" s="368"/>
      <c r="N407" s="368"/>
      <c r="O407" s="368"/>
      <c r="P407" s="368"/>
      <c r="Q407" s="368"/>
      <c r="R407" s="368"/>
      <c r="S407" s="368"/>
      <c r="T407" s="368"/>
      <c r="U407" s="368"/>
      <c r="V407" s="368"/>
      <c r="W407" s="368"/>
      <c r="X407" s="368"/>
      <c r="Y407" s="368"/>
      <c r="Z407" s="368"/>
      <c r="AA407" s="368"/>
      <c r="AB407" s="368"/>
      <c r="AC407" s="368"/>
      <c r="AD407" s="368"/>
      <c r="AE407" s="368"/>
      <c r="AF407" s="368"/>
      <c r="AG407" s="368"/>
      <c r="AH407" s="368"/>
      <c r="AI407" s="368"/>
      <c r="AJ407" s="368"/>
      <c r="AK407" s="368"/>
      <c r="AL407" s="368"/>
      <c r="AM407" s="368"/>
      <c r="AN407" s="368"/>
    </row>
    <row r="408" spans="5:40" s="165" customFormat="1" ht="15">
      <c r="E408" s="171"/>
      <c r="F408" s="368"/>
      <c r="G408" s="368"/>
      <c r="H408" s="368"/>
      <c r="I408" s="368"/>
      <c r="J408" s="368"/>
      <c r="K408" s="368"/>
      <c r="L408" s="368"/>
      <c r="M408" s="368"/>
      <c r="N408" s="368"/>
      <c r="O408" s="368"/>
      <c r="P408" s="368"/>
      <c r="Q408" s="368"/>
      <c r="R408" s="368"/>
      <c r="S408" s="368"/>
      <c r="T408" s="368"/>
      <c r="U408" s="368"/>
      <c r="V408" s="368"/>
      <c r="W408" s="368"/>
      <c r="X408" s="368"/>
      <c r="Y408" s="368"/>
      <c r="Z408" s="368"/>
      <c r="AA408" s="368"/>
      <c r="AB408" s="368"/>
      <c r="AC408" s="368"/>
      <c r="AD408" s="368"/>
      <c r="AE408" s="368"/>
      <c r="AF408" s="368"/>
      <c r="AG408" s="368"/>
      <c r="AH408" s="368"/>
      <c r="AI408" s="368"/>
      <c r="AJ408" s="368"/>
      <c r="AK408" s="368"/>
      <c r="AL408" s="368"/>
      <c r="AM408" s="368"/>
      <c r="AN408" s="368"/>
    </row>
    <row r="409" spans="5:40" s="165" customFormat="1" ht="15">
      <c r="E409" s="171"/>
      <c r="F409" s="368"/>
      <c r="G409" s="368"/>
      <c r="H409" s="368"/>
      <c r="I409" s="368"/>
      <c r="J409" s="368"/>
      <c r="K409" s="368"/>
      <c r="L409" s="368"/>
      <c r="M409" s="368"/>
      <c r="N409" s="368"/>
      <c r="O409" s="368"/>
      <c r="P409" s="368"/>
      <c r="Q409" s="368"/>
      <c r="R409" s="368"/>
      <c r="S409" s="368"/>
      <c r="T409" s="368"/>
      <c r="U409" s="368"/>
      <c r="V409" s="368"/>
      <c r="W409" s="368"/>
      <c r="X409" s="368"/>
      <c r="Y409" s="368"/>
      <c r="Z409" s="368"/>
      <c r="AA409" s="368"/>
      <c r="AB409" s="368"/>
      <c r="AC409" s="368"/>
      <c r="AD409" s="368"/>
      <c r="AE409" s="368"/>
      <c r="AF409" s="368"/>
      <c r="AG409" s="368"/>
      <c r="AH409" s="368"/>
      <c r="AI409" s="368"/>
      <c r="AJ409" s="368"/>
      <c r="AK409" s="368"/>
      <c r="AL409" s="368"/>
      <c r="AM409" s="368"/>
      <c r="AN409" s="368"/>
    </row>
    <row r="410" spans="5:40" s="165" customFormat="1" ht="15">
      <c r="E410" s="171"/>
      <c r="F410" s="368"/>
      <c r="G410" s="368"/>
      <c r="H410" s="368"/>
      <c r="I410" s="368"/>
      <c r="J410" s="368"/>
      <c r="K410" s="368"/>
      <c r="L410" s="368"/>
      <c r="M410" s="368"/>
      <c r="N410" s="368"/>
      <c r="O410" s="368"/>
      <c r="P410" s="368"/>
      <c r="Q410" s="368"/>
      <c r="R410" s="368"/>
      <c r="S410" s="368"/>
      <c r="T410" s="368"/>
      <c r="U410" s="368"/>
      <c r="V410" s="368"/>
      <c r="W410" s="368"/>
      <c r="X410" s="368"/>
      <c r="Y410" s="368"/>
      <c r="Z410" s="368"/>
      <c r="AA410" s="368"/>
      <c r="AB410" s="368"/>
      <c r="AC410" s="368"/>
      <c r="AD410" s="368"/>
      <c r="AE410" s="368"/>
      <c r="AF410" s="368"/>
      <c r="AG410" s="368"/>
      <c r="AH410" s="368"/>
      <c r="AI410" s="368"/>
      <c r="AJ410" s="368"/>
      <c r="AK410" s="368"/>
      <c r="AL410" s="368"/>
      <c r="AM410" s="368"/>
      <c r="AN410" s="368"/>
    </row>
    <row r="411" spans="5:40" s="165" customFormat="1" ht="15">
      <c r="E411" s="171"/>
      <c r="F411" s="368"/>
      <c r="G411" s="368"/>
      <c r="H411" s="368"/>
      <c r="I411" s="368"/>
      <c r="J411" s="368"/>
      <c r="K411" s="368"/>
      <c r="L411" s="368"/>
      <c r="M411" s="368"/>
      <c r="N411" s="368"/>
      <c r="O411" s="368"/>
      <c r="P411" s="368"/>
      <c r="Q411" s="368"/>
      <c r="R411" s="368"/>
      <c r="S411" s="368"/>
      <c r="T411" s="368"/>
      <c r="U411" s="368"/>
      <c r="V411" s="368"/>
      <c r="W411" s="368"/>
      <c r="X411" s="368"/>
      <c r="Y411" s="368"/>
      <c r="Z411" s="368"/>
      <c r="AA411" s="368"/>
      <c r="AB411" s="368"/>
      <c r="AC411" s="368"/>
      <c r="AD411" s="368"/>
      <c r="AE411" s="368"/>
      <c r="AF411" s="368"/>
      <c r="AG411" s="368"/>
      <c r="AH411" s="368"/>
      <c r="AI411" s="368"/>
      <c r="AJ411" s="368"/>
      <c r="AK411" s="368"/>
      <c r="AL411" s="368"/>
      <c r="AM411" s="368"/>
      <c r="AN411" s="368"/>
    </row>
    <row r="412" spans="5:40" s="165" customFormat="1" ht="15">
      <c r="E412" s="171"/>
      <c r="F412" s="368"/>
      <c r="G412" s="368"/>
      <c r="H412" s="368"/>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68"/>
      <c r="AG412" s="368"/>
      <c r="AH412" s="368"/>
      <c r="AI412" s="368"/>
      <c r="AJ412" s="368"/>
      <c r="AK412" s="368"/>
      <c r="AL412" s="368"/>
      <c r="AM412" s="368"/>
      <c r="AN412" s="368"/>
    </row>
    <row r="413" spans="5:40" s="165" customFormat="1" ht="15">
      <c r="E413" s="171"/>
      <c r="F413" s="368"/>
      <c r="G413" s="368"/>
      <c r="H413" s="368"/>
      <c r="I413" s="368"/>
      <c r="J413" s="368"/>
      <c r="K413" s="368"/>
      <c r="L413" s="368"/>
      <c r="M413" s="368"/>
      <c r="N413" s="368"/>
      <c r="O413" s="368"/>
      <c r="P413" s="368"/>
      <c r="Q413" s="368"/>
      <c r="R413" s="368"/>
      <c r="S413" s="368"/>
      <c r="T413" s="368"/>
      <c r="U413" s="368"/>
      <c r="V413" s="368"/>
      <c r="W413" s="368"/>
      <c r="X413" s="368"/>
      <c r="Y413" s="368"/>
      <c r="Z413" s="368"/>
      <c r="AA413" s="368"/>
      <c r="AB413" s="368"/>
      <c r="AC413" s="368"/>
      <c r="AD413" s="368"/>
      <c r="AE413" s="368"/>
      <c r="AF413" s="368"/>
      <c r="AG413" s="368"/>
      <c r="AH413" s="368"/>
      <c r="AI413" s="368"/>
      <c r="AJ413" s="368"/>
      <c r="AK413" s="368"/>
      <c r="AL413" s="368"/>
      <c r="AM413" s="368"/>
      <c r="AN413" s="368"/>
    </row>
    <row r="414" spans="5:40" s="165" customFormat="1" ht="15">
      <c r="E414" s="171"/>
      <c r="F414" s="368"/>
      <c r="G414" s="368"/>
      <c r="H414" s="368"/>
      <c r="I414" s="368"/>
      <c r="J414" s="368"/>
      <c r="K414" s="368"/>
      <c r="L414" s="368"/>
      <c r="M414" s="368"/>
      <c r="N414" s="368"/>
      <c r="O414" s="368"/>
      <c r="P414" s="368"/>
      <c r="Q414" s="368"/>
      <c r="R414" s="368"/>
      <c r="S414" s="368"/>
      <c r="T414" s="368"/>
      <c r="U414" s="368"/>
      <c r="V414" s="368"/>
      <c r="W414" s="368"/>
      <c r="X414" s="368"/>
      <c r="Y414" s="368"/>
      <c r="Z414" s="368"/>
      <c r="AA414" s="368"/>
      <c r="AB414" s="368"/>
      <c r="AC414" s="368"/>
      <c r="AD414" s="368"/>
      <c r="AE414" s="368"/>
      <c r="AF414" s="368"/>
      <c r="AG414" s="368"/>
      <c r="AH414" s="368"/>
      <c r="AI414" s="368"/>
      <c r="AJ414" s="368"/>
      <c r="AK414" s="368"/>
      <c r="AL414" s="368"/>
      <c r="AM414" s="368"/>
      <c r="AN414" s="368"/>
    </row>
    <row r="415" spans="5:40" s="165" customFormat="1" ht="15">
      <c r="E415" s="171"/>
      <c r="F415" s="368"/>
      <c r="G415" s="368"/>
      <c r="H415" s="368"/>
      <c r="I415" s="368"/>
      <c r="J415" s="368"/>
      <c r="K415" s="368"/>
      <c r="L415" s="368"/>
      <c r="M415" s="368"/>
      <c r="N415" s="368"/>
      <c r="O415" s="368"/>
      <c r="P415" s="368"/>
      <c r="Q415" s="368"/>
      <c r="R415" s="368"/>
      <c r="S415" s="368"/>
      <c r="T415" s="368"/>
      <c r="U415" s="368"/>
      <c r="V415" s="368"/>
      <c r="W415" s="368"/>
      <c r="X415" s="368"/>
      <c r="Y415" s="368"/>
      <c r="Z415" s="368"/>
      <c r="AA415" s="368"/>
      <c r="AB415" s="368"/>
      <c r="AC415" s="368"/>
      <c r="AD415" s="368"/>
      <c r="AE415" s="368"/>
      <c r="AF415" s="368"/>
      <c r="AG415" s="368"/>
      <c r="AH415" s="368"/>
      <c r="AI415" s="368"/>
      <c r="AJ415" s="368"/>
      <c r="AK415" s="368"/>
      <c r="AL415" s="368"/>
      <c r="AM415" s="368"/>
      <c r="AN415" s="368"/>
    </row>
    <row r="416" spans="5:40" s="165" customFormat="1" ht="15">
      <c r="E416" s="171"/>
      <c r="F416" s="368"/>
      <c r="G416" s="368"/>
      <c r="H416" s="368"/>
      <c r="I416" s="368"/>
      <c r="J416" s="368"/>
      <c r="K416" s="368"/>
      <c r="L416" s="368"/>
      <c r="M416" s="368"/>
      <c r="N416" s="368"/>
      <c r="O416" s="368"/>
      <c r="P416" s="368"/>
      <c r="Q416" s="368"/>
      <c r="R416" s="368"/>
      <c r="S416" s="368"/>
      <c r="T416" s="368"/>
      <c r="U416" s="368"/>
      <c r="V416" s="368"/>
      <c r="W416" s="368"/>
      <c r="X416" s="368"/>
      <c r="Y416" s="368"/>
      <c r="Z416" s="368"/>
      <c r="AA416" s="368"/>
      <c r="AB416" s="368"/>
      <c r="AC416" s="368"/>
      <c r="AD416" s="368"/>
      <c r="AE416" s="368"/>
      <c r="AF416" s="368"/>
      <c r="AG416" s="368"/>
      <c r="AH416" s="368"/>
      <c r="AI416" s="368"/>
      <c r="AJ416" s="368"/>
      <c r="AK416" s="368"/>
      <c r="AL416" s="368"/>
      <c r="AM416" s="368"/>
      <c r="AN416" s="368"/>
    </row>
    <row r="417" spans="5:40" s="165" customFormat="1" ht="15">
      <c r="E417" s="171"/>
      <c r="F417" s="368"/>
      <c r="G417" s="368"/>
      <c r="H417" s="368"/>
      <c r="I417" s="368"/>
      <c r="J417" s="368"/>
      <c r="K417" s="368"/>
      <c r="L417" s="368"/>
      <c r="M417" s="368"/>
      <c r="N417" s="368"/>
      <c r="O417" s="368"/>
      <c r="P417" s="368"/>
      <c r="Q417" s="368"/>
      <c r="R417" s="368"/>
      <c r="S417" s="368"/>
      <c r="T417" s="368"/>
      <c r="U417" s="368"/>
      <c r="V417" s="368"/>
      <c r="W417" s="368"/>
      <c r="X417" s="368"/>
      <c r="Y417" s="368"/>
      <c r="Z417" s="368"/>
      <c r="AA417" s="368"/>
      <c r="AB417" s="368"/>
      <c r="AC417" s="368"/>
      <c r="AD417" s="368"/>
      <c r="AE417" s="368"/>
      <c r="AF417" s="368"/>
      <c r="AG417" s="368"/>
      <c r="AH417" s="368"/>
      <c r="AI417" s="368"/>
      <c r="AJ417" s="368"/>
      <c r="AK417" s="368"/>
      <c r="AL417" s="368"/>
      <c r="AM417" s="368"/>
      <c r="AN417" s="368"/>
    </row>
    <row r="418" spans="5:40" s="165" customFormat="1" ht="15">
      <c r="E418" s="171"/>
      <c r="F418" s="368"/>
      <c r="G418" s="368"/>
      <c r="H418" s="368"/>
      <c r="I418" s="368"/>
      <c r="J418" s="368"/>
      <c r="K418" s="368"/>
      <c r="L418" s="368"/>
      <c r="M418" s="368"/>
      <c r="N418" s="368"/>
      <c r="O418" s="368"/>
      <c r="P418" s="368"/>
      <c r="Q418" s="368"/>
      <c r="R418" s="368"/>
      <c r="S418" s="368"/>
      <c r="T418" s="368"/>
      <c r="U418" s="368"/>
      <c r="V418" s="368"/>
      <c r="W418" s="368"/>
      <c r="X418" s="368"/>
      <c r="Y418" s="368"/>
      <c r="Z418" s="368"/>
      <c r="AA418" s="368"/>
      <c r="AB418" s="368"/>
      <c r="AC418" s="368"/>
      <c r="AD418" s="368"/>
      <c r="AE418" s="368"/>
      <c r="AF418" s="368"/>
      <c r="AG418" s="368"/>
      <c r="AH418" s="368"/>
      <c r="AI418" s="368"/>
      <c r="AJ418" s="368"/>
      <c r="AK418" s="368"/>
      <c r="AL418" s="368"/>
      <c r="AM418" s="368"/>
      <c r="AN418" s="368"/>
    </row>
    <row r="419" spans="5:40" s="165" customFormat="1" ht="15">
      <c r="E419" s="171"/>
      <c r="F419" s="368"/>
      <c r="G419" s="368"/>
      <c r="H419" s="368"/>
      <c r="I419" s="368"/>
      <c r="J419" s="368"/>
      <c r="K419" s="368"/>
      <c r="L419" s="368"/>
      <c r="M419" s="368"/>
      <c r="N419" s="368"/>
      <c r="O419" s="368"/>
      <c r="P419" s="368"/>
      <c r="Q419" s="368"/>
      <c r="R419" s="368"/>
      <c r="S419" s="368"/>
      <c r="T419" s="368"/>
      <c r="U419" s="368"/>
      <c r="V419" s="368"/>
      <c r="W419" s="368"/>
      <c r="X419" s="368"/>
      <c r="Y419" s="368"/>
      <c r="Z419" s="368"/>
      <c r="AA419" s="368"/>
      <c r="AB419" s="368"/>
      <c r="AC419" s="368"/>
      <c r="AD419" s="368"/>
      <c r="AE419" s="368"/>
      <c r="AF419" s="368"/>
      <c r="AG419" s="368"/>
      <c r="AH419" s="368"/>
      <c r="AI419" s="368"/>
      <c r="AJ419" s="368"/>
      <c r="AK419" s="368"/>
      <c r="AL419" s="368"/>
      <c r="AM419" s="368"/>
      <c r="AN419" s="368"/>
    </row>
    <row r="420" spans="5:40" s="165" customFormat="1" ht="15">
      <c r="E420" s="171"/>
      <c r="F420" s="368"/>
      <c r="G420" s="368"/>
      <c r="H420" s="368"/>
      <c r="I420" s="368"/>
      <c r="J420" s="368"/>
      <c r="K420" s="368"/>
      <c r="L420" s="368"/>
      <c r="M420" s="368"/>
      <c r="N420" s="368"/>
      <c r="O420" s="368"/>
      <c r="P420" s="368"/>
      <c r="Q420" s="368"/>
      <c r="R420" s="368"/>
      <c r="S420" s="368"/>
      <c r="T420" s="368"/>
      <c r="U420" s="368"/>
      <c r="V420" s="368"/>
      <c r="W420" s="368"/>
      <c r="X420" s="368"/>
      <c r="Y420" s="368"/>
      <c r="Z420" s="368"/>
      <c r="AA420" s="368"/>
      <c r="AB420" s="368"/>
      <c r="AC420" s="368"/>
      <c r="AD420" s="368"/>
      <c r="AE420" s="368"/>
      <c r="AF420" s="368"/>
      <c r="AG420" s="368"/>
      <c r="AH420" s="368"/>
      <c r="AI420" s="368"/>
      <c r="AJ420" s="368"/>
      <c r="AK420" s="368"/>
      <c r="AL420" s="368"/>
      <c r="AM420" s="368"/>
      <c r="AN420" s="368"/>
    </row>
    <row r="421" spans="5:40" s="165" customFormat="1" ht="15">
      <c r="E421" s="171"/>
      <c r="F421" s="368"/>
      <c r="G421" s="368"/>
      <c r="H421" s="368"/>
      <c r="I421" s="368"/>
      <c r="J421" s="368"/>
      <c r="K421" s="368"/>
      <c r="L421" s="368"/>
      <c r="M421" s="368"/>
      <c r="N421" s="368"/>
      <c r="O421" s="368"/>
      <c r="P421" s="368"/>
      <c r="Q421" s="368"/>
      <c r="R421" s="368"/>
      <c r="S421" s="368"/>
      <c r="T421" s="368"/>
      <c r="U421" s="368"/>
      <c r="V421" s="368"/>
      <c r="W421" s="368"/>
      <c r="X421" s="368"/>
      <c r="Y421" s="368"/>
      <c r="Z421" s="368"/>
      <c r="AA421" s="368"/>
      <c r="AB421" s="368"/>
      <c r="AC421" s="368"/>
      <c r="AD421" s="368"/>
      <c r="AE421" s="368"/>
      <c r="AF421" s="368"/>
      <c r="AG421" s="368"/>
      <c r="AH421" s="368"/>
      <c r="AI421" s="368"/>
      <c r="AJ421" s="368"/>
      <c r="AK421" s="368"/>
      <c r="AL421" s="368"/>
      <c r="AM421" s="368"/>
      <c r="AN421" s="368"/>
    </row>
    <row r="422" spans="5:40" s="165" customFormat="1" ht="15">
      <c r="E422" s="171"/>
      <c r="F422" s="368"/>
      <c r="G422" s="368"/>
      <c r="H422" s="368"/>
      <c r="I422" s="368"/>
      <c r="J422" s="368"/>
      <c r="K422" s="368"/>
      <c r="L422" s="368"/>
      <c r="M422" s="368"/>
      <c r="N422" s="368"/>
      <c r="O422" s="368"/>
      <c r="P422" s="368"/>
      <c r="Q422" s="368"/>
      <c r="R422" s="368"/>
      <c r="S422" s="368"/>
      <c r="T422" s="368"/>
      <c r="U422" s="368"/>
      <c r="V422" s="368"/>
      <c r="W422" s="368"/>
      <c r="X422" s="368"/>
      <c r="Y422" s="368"/>
      <c r="Z422" s="368"/>
      <c r="AA422" s="368"/>
      <c r="AB422" s="368"/>
      <c r="AC422" s="368"/>
      <c r="AD422" s="368"/>
      <c r="AE422" s="368"/>
      <c r="AF422" s="368"/>
      <c r="AG422" s="368"/>
      <c r="AH422" s="368"/>
      <c r="AI422" s="368"/>
      <c r="AJ422" s="368"/>
      <c r="AK422" s="368"/>
      <c r="AL422" s="368"/>
      <c r="AM422" s="368"/>
      <c r="AN422" s="368"/>
    </row>
    <row r="423" spans="5:40" s="165" customFormat="1" ht="15">
      <c r="E423" s="171"/>
      <c r="F423" s="368"/>
      <c r="G423" s="368"/>
      <c r="H423" s="368"/>
      <c r="I423" s="368"/>
      <c r="J423" s="368"/>
      <c r="K423" s="368"/>
      <c r="L423" s="368"/>
      <c r="M423" s="368"/>
      <c r="N423" s="368"/>
      <c r="O423" s="368"/>
      <c r="P423" s="368"/>
      <c r="Q423" s="368"/>
      <c r="R423" s="368"/>
      <c r="S423" s="368"/>
      <c r="T423" s="368"/>
      <c r="U423" s="368"/>
      <c r="V423" s="368"/>
      <c r="W423" s="368"/>
      <c r="X423" s="368"/>
      <c r="Y423" s="368"/>
      <c r="Z423" s="368"/>
      <c r="AA423" s="368"/>
      <c r="AB423" s="368"/>
      <c r="AC423" s="368"/>
      <c r="AD423" s="368"/>
      <c r="AE423" s="368"/>
      <c r="AF423" s="368"/>
      <c r="AG423" s="368"/>
      <c r="AH423" s="368"/>
      <c r="AI423" s="368"/>
      <c r="AJ423" s="368"/>
      <c r="AK423" s="368"/>
      <c r="AL423" s="368"/>
      <c r="AM423" s="368"/>
      <c r="AN423" s="368"/>
    </row>
    <row r="424" spans="5:40" s="165" customFormat="1" ht="15">
      <c r="E424" s="171"/>
      <c r="F424" s="368"/>
      <c r="G424" s="368"/>
      <c r="H424" s="368"/>
      <c r="I424" s="368"/>
      <c r="J424" s="368"/>
      <c r="K424" s="368"/>
      <c r="L424" s="368"/>
      <c r="M424" s="368"/>
      <c r="N424" s="368"/>
      <c r="O424" s="368"/>
      <c r="P424" s="368"/>
      <c r="Q424" s="368"/>
      <c r="R424" s="368"/>
      <c r="S424" s="368"/>
      <c r="T424" s="368"/>
      <c r="U424" s="368"/>
      <c r="V424" s="368"/>
      <c r="W424" s="368"/>
      <c r="X424" s="368"/>
      <c r="Y424" s="368"/>
      <c r="Z424" s="368"/>
      <c r="AA424" s="368"/>
      <c r="AB424" s="368"/>
      <c r="AC424" s="368"/>
      <c r="AD424" s="368"/>
      <c r="AE424" s="368"/>
      <c r="AF424" s="368"/>
      <c r="AG424" s="368"/>
      <c r="AH424" s="368"/>
      <c r="AI424" s="368"/>
      <c r="AJ424" s="368"/>
      <c r="AK424" s="368"/>
      <c r="AL424" s="368"/>
      <c r="AM424" s="368"/>
      <c r="AN424" s="368"/>
    </row>
    <row r="425" spans="5:40" s="165" customFormat="1" ht="15">
      <c r="E425" s="171"/>
      <c r="F425" s="368"/>
      <c r="G425" s="368"/>
      <c r="H425" s="368"/>
      <c r="I425" s="368"/>
      <c r="J425" s="368"/>
      <c r="K425" s="368"/>
      <c r="L425" s="368"/>
      <c r="M425" s="368"/>
      <c r="N425" s="368"/>
      <c r="O425" s="368"/>
      <c r="P425" s="368"/>
      <c r="Q425" s="368"/>
      <c r="R425" s="368"/>
      <c r="S425" s="368"/>
      <c r="T425" s="368"/>
      <c r="U425" s="368"/>
      <c r="V425" s="368"/>
      <c r="W425" s="368"/>
      <c r="X425" s="368"/>
      <c r="Y425" s="368"/>
      <c r="Z425" s="368"/>
      <c r="AA425" s="368"/>
      <c r="AB425" s="368"/>
      <c r="AC425" s="368"/>
      <c r="AD425" s="368"/>
      <c r="AE425" s="368"/>
      <c r="AF425" s="368"/>
      <c r="AG425" s="368"/>
      <c r="AH425" s="368"/>
      <c r="AI425" s="368"/>
      <c r="AJ425" s="368"/>
      <c r="AK425" s="368"/>
      <c r="AL425" s="368"/>
      <c r="AM425" s="368"/>
      <c r="AN425" s="368"/>
    </row>
    <row r="426" spans="5:40" s="165" customFormat="1" ht="15">
      <c r="E426" s="171"/>
      <c r="F426" s="368"/>
      <c r="G426" s="368"/>
      <c r="H426" s="368"/>
      <c r="I426" s="368"/>
      <c r="J426" s="368"/>
      <c r="K426" s="368"/>
      <c r="L426" s="368"/>
      <c r="M426" s="368"/>
      <c r="N426" s="368"/>
      <c r="O426" s="368"/>
      <c r="P426" s="368"/>
      <c r="Q426" s="368"/>
      <c r="R426" s="368"/>
      <c r="S426" s="368"/>
      <c r="T426" s="368"/>
      <c r="U426" s="368"/>
      <c r="V426" s="368"/>
      <c r="W426" s="368"/>
      <c r="X426" s="368"/>
      <c r="Y426" s="368"/>
      <c r="Z426" s="368"/>
      <c r="AA426" s="368"/>
      <c r="AB426" s="368"/>
      <c r="AC426" s="368"/>
      <c r="AD426" s="368"/>
      <c r="AE426" s="368"/>
      <c r="AF426" s="368"/>
      <c r="AG426" s="368"/>
      <c r="AH426" s="368"/>
      <c r="AI426" s="368"/>
      <c r="AJ426" s="368"/>
      <c r="AK426" s="368"/>
      <c r="AL426" s="368"/>
      <c r="AM426" s="368"/>
      <c r="AN426" s="368"/>
    </row>
    <row r="427" spans="5:40" s="165" customFormat="1" ht="15">
      <c r="E427" s="171"/>
      <c r="F427" s="368"/>
      <c r="G427" s="368"/>
      <c r="H427" s="368"/>
      <c r="I427" s="368"/>
      <c r="J427" s="368"/>
      <c r="K427" s="368"/>
      <c r="L427" s="368"/>
      <c r="M427" s="368"/>
      <c r="N427" s="368"/>
      <c r="O427" s="368"/>
      <c r="P427" s="368"/>
      <c r="Q427" s="368"/>
      <c r="R427" s="368"/>
      <c r="S427" s="368"/>
      <c r="T427" s="368"/>
      <c r="U427" s="368"/>
      <c r="V427" s="368"/>
      <c r="W427" s="368"/>
      <c r="X427" s="368"/>
      <c r="Y427" s="368"/>
      <c r="Z427" s="368"/>
      <c r="AA427" s="368"/>
      <c r="AB427" s="368"/>
      <c r="AC427" s="368"/>
      <c r="AD427" s="368"/>
      <c r="AE427" s="368"/>
      <c r="AF427" s="368"/>
      <c r="AG427" s="368"/>
      <c r="AH427" s="368"/>
      <c r="AI427" s="368"/>
      <c r="AJ427" s="368"/>
      <c r="AK427" s="368"/>
      <c r="AL427" s="368"/>
      <c r="AM427" s="368"/>
      <c r="AN427" s="368"/>
    </row>
    <row r="428" spans="5:40" s="165" customFormat="1" ht="15">
      <c r="E428" s="171"/>
      <c r="F428" s="368"/>
      <c r="G428" s="368"/>
      <c r="H428" s="368"/>
      <c r="I428" s="368"/>
      <c r="J428" s="368"/>
      <c r="K428" s="368"/>
      <c r="L428" s="368"/>
      <c r="M428" s="368"/>
      <c r="N428" s="368"/>
      <c r="O428" s="368"/>
      <c r="P428" s="368"/>
      <c r="Q428" s="368"/>
      <c r="R428" s="368"/>
      <c r="S428" s="368"/>
      <c r="T428" s="368"/>
      <c r="U428" s="368"/>
      <c r="V428" s="368"/>
      <c r="W428" s="368"/>
      <c r="X428" s="368"/>
      <c r="Y428" s="368"/>
      <c r="Z428" s="368"/>
      <c r="AA428" s="368"/>
      <c r="AB428" s="368"/>
      <c r="AC428" s="368"/>
      <c r="AD428" s="368"/>
      <c r="AE428" s="368"/>
      <c r="AF428" s="368"/>
      <c r="AG428" s="368"/>
      <c r="AH428" s="368"/>
      <c r="AI428" s="368"/>
      <c r="AJ428" s="368"/>
      <c r="AK428" s="368"/>
      <c r="AL428" s="368"/>
      <c r="AM428" s="368"/>
      <c r="AN428" s="368"/>
    </row>
    <row r="429" spans="5:40" s="165" customFormat="1" ht="15">
      <c r="E429" s="171"/>
      <c r="F429" s="368"/>
      <c r="G429" s="368"/>
      <c r="H429" s="368"/>
      <c r="I429" s="368"/>
      <c r="J429" s="368"/>
      <c r="K429" s="368"/>
      <c r="L429" s="368"/>
      <c r="M429" s="368"/>
      <c r="N429" s="368"/>
      <c r="O429" s="368"/>
      <c r="P429" s="368"/>
      <c r="Q429" s="368"/>
      <c r="R429" s="368"/>
      <c r="S429" s="368"/>
      <c r="T429" s="368"/>
      <c r="U429" s="368"/>
      <c r="V429" s="368"/>
      <c r="W429" s="368"/>
      <c r="X429" s="368"/>
      <c r="Y429" s="368"/>
      <c r="Z429" s="368"/>
      <c r="AA429" s="368"/>
      <c r="AB429" s="368"/>
      <c r="AC429" s="368"/>
      <c r="AD429" s="368"/>
      <c r="AE429" s="368"/>
      <c r="AF429" s="368"/>
      <c r="AG429" s="368"/>
      <c r="AH429" s="368"/>
      <c r="AI429" s="368"/>
      <c r="AJ429" s="368"/>
      <c r="AK429" s="368"/>
      <c r="AL429" s="368"/>
      <c r="AM429" s="368"/>
      <c r="AN429" s="368"/>
    </row>
    <row r="430" spans="5:40" s="165" customFormat="1" ht="15">
      <c r="E430" s="171"/>
      <c r="F430" s="368"/>
      <c r="G430" s="368"/>
      <c r="H430" s="368"/>
      <c r="I430" s="368"/>
      <c r="J430" s="368"/>
      <c r="K430" s="368"/>
      <c r="L430" s="368"/>
      <c r="M430" s="368"/>
      <c r="N430" s="368"/>
      <c r="O430" s="368"/>
      <c r="P430" s="368"/>
      <c r="Q430" s="368"/>
      <c r="R430" s="368"/>
      <c r="S430" s="368"/>
      <c r="T430" s="368"/>
      <c r="U430" s="368"/>
      <c r="V430" s="368"/>
      <c r="W430" s="368"/>
      <c r="X430" s="368"/>
      <c r="Y430" s="368"/>
      <c r="Z430" s="368"/>
      <c r="AA430" s="368"/>
      <c r="AB430" s="368"/>
      <c r="AC430" s="368"/>
      <c r="AD430" s="368"/>
      <c r="AE430" s="368"/>
      <c r="AF430" s="368"/>
      <c r="AG430" s="368"/>
      <c r="AH430" s="368"/>
      <c r="AI430" s="368"/>
      <c r="AJ430" s="368"/>
      <c r="AK430" s="368"/>
      <c r="AL430" s="368"/>
      <c r="AM430" s="368"/>
      <c r="AN430" s="368"/>
    </row>
    <row r="431" spans="5:40" s="165" customFormat="1" ht="15">
      <c r="E431" s="171"/>
      <c r="F431" s="368"/>
      <c r="G431" s="368"/>
      <c r="H431" s="368"/>
      <c r="I431" s="368"/>
      <c r="J431" s="368"/>
      <c r="K431" s="368"/>
      <c r="L431" s="368"/>
      <c r="M431" s="368"/>
      <c r="N431" s="368"/>
      <c r="O431" s="368"/>
      <c r="P431" s="368"/>
      <c r="Q431" s="368"/>
      <c r="R431" s="368"/>
      <c r="S431" s="368"/>
      <c r="T431" s="368"/>
      <c r="U431" s="368"/>
      <c r="V431" s="368"/>
      <c r="W431" s="368"/>
      <c r="X431" s="368"/>
      <c r="Y431" s="368"/>
      <c r="Z431" s="368"/>
      <c r="AA431" s="368"/>
      <c r="AB431" s="368"/>
      <c r="AC431" s="368"/>
      <c r="AD431" s="368"/>
      <c r="AE431" s="368"/>
      <c r="AF431" s="368"/>
      <c r="AG431" s="368"/>
      <c r="AH431" s="368"/>
      <c r="AI431" s="368"/>
      <c r="AJ431" s="368"/>
      <c r="AK431" s="368"/>
      <c r="AL431" s="368"/>
      <c r="AM431" s="368"/>
      <c r="AN431" s="368"/>
    </row>
    <row r="432" spans="5:40" s="165" customFormat="1" ht="15">
      <c r="E432" s="171"/>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368"/>
      <c r="AJ432" s="368"/>
      <c r="AK432" s="368"/>
      <c r="AL432" s="368"/>
      <c r="AM432" s="368"/>
      <c r="AN432" s="368"/>
    </row>
    <row r="433" spans="5:40" s="165" customFormat="1" ht="15">
      <c r="E433" s="171"/>
      <c r="F433" s="368"/>
      <c r="G433" s="368"/>
      <c r="H433" s="368"/>
      <c r="I433" s="368"/>
      <c r="J433" s="368"/>
      <c r="K433" s="368"/>
      <c r="L433" s="368"/>
      <c r="M433" s="368"/>
      <c r="N433" s="368"/>
      <c r="O433" s="368"/>
      <c r="P433" s="368"/>
      <c r="Q433" s="368"/>
      <c r="R433" s="368"/>
      <c r="S433" s="368"/>
      <c r="T433" s="368"/>
      <c r="U433" s="368"/>
      <c r="V433" s="368"/>
      <c r="W433" s="368"/>
      <c r="X433" s="368"/>
      <c r="Y433" s="368"/>
      <c r="Z433" s="368"/>
      <c r="AA433" s="368"/>
      <c r="AB433" s="368"/>
      <c r="AC433" s="368"/>
      <c r="AD433" s="368"/>
      <c r="AE433" s="368"/>
      <c r="AF433" s="368"/>
      <c r="AG433" s="368"/>
      <c r="AH433" s="368"/>
      <c r="AI433" s="368"/>
      <c r="AJ433" s="368"/>
      <c r="AK433" s="368"/>
      <c r="AL433" s="368"/>
      <c r="AM433" s="368"/>
      <c r="AN433" s="368"/>
    </row>
    <row r="434" spans="5:40" s="165" customFormat="1" ht="15">
      <c r="E434" s="171"/>
      <c r="F434" s="368"/>
      <c r="G434" s="368"/>
      <c r="H434" s="368"/>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8"/>
      <c r="AJ434" s="368"/>
      <c r="AK434" s="368"/>
      <c r="AL434" s="368"/>
      <c r="AM434" s="368"/>
      <c r="AN434" s="368"/>
    </row>
    <row r="435" spans="5:40" s="165" customFormat="1" ht="15">
      <c r="E435" s="171"/>
      <c r="F435" s="368"/>
      <c r="G435" s="368"/>
      <c r="H435" s="368"/>
      <c r="I435" s="368"/>
      <c r="J435" s="368"/>
      <c r="K435" s="368"/>
      <c r="L435" s="368"/>
      <c r="M435" s="368"/>
      <c r="N435" s="368"/>
      <c r="O435" s="368"/>
      <c r="P435" s="368"/>
      <c r="Q435" s="368"/>
      <c r="R435" s="368"/>
      <c r="S435" s="368"/>
      <c r="T435" s="368"/>
      <c r="U435" s="368"/>
      <c r="V435" s="368"/>
      <c r="W435" s="368"/>
      <c r="X435" s="368"/>
      <c r="Y435" s="368"/>
      <c r="Z435" s="368"/>
      <c r="AA435" s="368"/>
      <c r="AB435" s="368"/>
      <c r="AC435" s="368"/>
      <c r="AD435" s="368"/>
      <c r="AE435" s="368"/>
      <c r="AF435" s="368"/>
      <c r="AG435" s="368"/>
      <c r="AH435" s="368"/>
      <c r="AI435" s="368"/>
      <c r="AJ435" s="368"/>
      <c r="AK435" s="368"/>
      <c r="AL435" s="368"/>
      <c r="AM435" s="368"/>
      <c r="AN435" s="368"/>
    </row>
    <row r="436" spans="5:40" s="165" customFormat="1" ht="15">
      <c r="E436" s="171"/>
      <c r="F436" s="368"/>
      <c r="G436" s="368"/>
      <c r="H436" s="368"/>
      <c r="I436" s="368"/>
      <c r="J436" s="368"/>
      <c r="K436" s="368"/>
      <c r="L436" s="368"/>
      <c r="M436" s="368"/>
      <c r="N436" s="368"/>
      <c r="O436" s="368"/>
      <c r="P436" s="368"/>
      <c r="Q436" s="368"/>
      <c r="R436" s="368"/>
      <c r="S436" s="368"/>
      <c r="T436" s="368"/>
      <c r="U436" s="368"/>
      <c r="V436" s="368"/>
      <c r="W436" s="368"/>
      <c r="X436" s="368"/>
      <c r="Y436" s="368"/>
      <c r="Z436" s="368"/>
      <c r="AA436" s="368"/>
      <c r="AB436" s="368"/>
      <c r="AC436" s="368"/>
      <c r="AD436" s="368"/>
      <c r="AE436" s="368"/>
      <c r="AF436" s="368"/>
      <c r="AG436" s="368"/>
      <c r="AH436" s="368"/>
      <c r="AI436" s="368"/>
      <c r="AJ436" s="368"/>
      <c r="AK436" s="368"/>
      <c r="AL436" s="368"/>
      <c r="AM436" s="368"/>
      <c r="AN436" s="368"/>
    </row>
    <row r="437" spans="5:40" s="165" customFormat="1" ht="15">
      <c r="E437" s="171"/>
      <c r="F437" s="368"/>
      <c r="G437" s="368"/>
      <c r="H437" s="368"/>
      <c r="I437" s="368"/>
      <c r="J437" s="368"/>
      <c r="K437" s="368"/>
      <c r="L437" s="368"/>
      <c r="M437" s="368"/>
      <c r="N437" s="368"/>
      <c r="O437" s="368"/>
      <c r="P437" s="368"/>
      <c r="Q437" s="368"/>
      <c r="R437" s="368"/>
      <c r="S437" s="368"/>
      <c r="T437" s="368"/>
      <c r="U437" s="368"/>
      <c r="V437" s="368"/>
      <c r="W437" s="368"/>
      <c r="X437" s="368"/>
      <c r="Y437" s="368"/>
      <c r="Z437" s="368"/>
      <c r="AA437" s="368"/>
      <c r="AB437" s="368"/>
      <c r="AC437" s="368"/>
      <c r="AD437" s="368"/>
      <c r="AE437" s="368"/>
      <c r="AF437" s="368"/>
      <c r="AG437" s="368"/>
      <c r="AH437" s="368"/>
      <c r="AI437" s="368"/>
      <c r="AJ437" s="368"/>
      <c r="AK437" s="368"/>
      <c r="AL437" s="368"/>
      <c r="AM437" s="368"/>
      <c r="AN437" s="368"/>
    </row>
    <row r="438" spans="5:40" s="165" customFormat="1" ht="15">
      <c r="E438" s="171"/>
      <c r="F438" s="368"/>
      <c r="G438" s="368"/>
      <c r="H438" s="368"/>
      <c r="I438" s="368"/>
      <c r="J438" s="368"/>
      <c r="K438" s="368"/>
      <c r="L438" s="368"/>
      <c r="M438" s="368"/>
      <c r="N438" s="368"/>
      <c r="O438" s="368"/>
      <c r="P438" s="368"/>
      <c r="Q438" s="368"/>
      <c r="R438" s="368"/>
      <c r="S438" s="368"/>
      <c r="T438" s="368"/>
      <c r="U438" s="368"/>
      <c r="V438" s="368"/>
      <c r="W438" s="368"/>
      <c r="X438" s="368"/>
      <c r="Y438" s="368"/>
      <c r="Z438" s="368"/>
      <c r="AA438" s="368"/>
      <c r="AB438" s="368"/>
      <c r="AC438" s="368"/>
      <c r="AD438" s="368"/>
      <c r="AE438" s="368"/>
      <c r="AF438" s="368"/>
      <c r="AG438" s="368"/>
      <c r="AH438" s="368"/>
      <c r="AI438" s="368"/>
      <c r="AJ438" s="368"/>
      <c r="AK438" s="368"/>
      <c r="AL438" s="368"/>
      <c r="AM438" s="368"/>
      <c r="AN438" s="368"/>
    </row>
    <row r="439" spans="5:40" s="165" customFormat="1" ht="15">
      <c r="E439" s="171"/>
      <c r="F439" s="368"/>
      <c r="G439" s="368"/>
      <c r="H439" s="368"/>
      <c r="I439" s="368"/>
      <c r="J439" s="368"/>
      <c r="K439" s="368"/>
      <c r="L439" s="368"/>
      <c r="M439" s="368"/>
      <c r="N439" s="368"/>
      <c r="O439" s="368"/>
      <c r="P439" s="368"/>
      <c r="Q439" s="368"/>
      <c r="R439" s="368"/>
      <c r="S439" s="368"/>
      <c r="T439" s="368"/>
      <c r="U439" s="368"/>
      <c r="V439" s="368"/>
      <c r="W439" s="368"/>
      <c r="X439" s="368"/>
      <c r="Y439" s="368"/>
      <c r="Z439" s="368"/>
      <c r="AA439" s="368"/>
      <c r="AB439" s="368"/>
      <c r="AC439" s="368"/>
      <c r="AD439" s="368"/>
      <c r="AE439" s="368"/>
      <c r="AF439" s="368"/>
      <c r="AG439" s="368"/>
      <c r="AH439" s="368"/>
      <c r="AI439" s="368"/>
      <c r="AJ439" s="368"/>
      <c r="AK439" s="368"/>
      <c r="AL439" s="368"/>
      <c r="AM439" s="368"/>
      <c r="AN439" s="368"/>
    </row>
    <row r="440" spans="5:40" s="165" customFormat="1" ht="15">
      <c r="E440" s="171"/>
      <c r="F440" s="368"/>
      <c r="G440" s="368"/>
      <c r="H440" s="368"/>
      <c r="I440" s="368"/>
      <c r="J440" s="368"/>
      <c r="K440" s="368"/>
      <c r="L440" s="368"/>
      <c r="M440" s="368"/>
      <c r="N440" s="368"/>
      <c r="O440" s="368"/>
      <c r="P440" s="368"/>
      <c r="Q440" s="368"/>
      <c r="R440" s="368"/>
      <c r="S440" s="368"/>
      <c r="T440" s="368"/>
      <c r="U440" s="368"/>
      <c r="V440" s="368"/>
      <c r="W440" s="368"/>
      <c r="X440" s="368"/>
      <c r="Y440" s="368"/>
      <c r="Z440" s="368"/>
      <c r="AA440" s="368"/>
      <c r="AB440" s="368"/>
      <c r="AC440" s="368"/>
      <c r="AD440" s="368"/>
      <c r="AE440" s="368"/>
      <c r="AF440" s="368"/>
      <c r="AG440" s="368"/>
      <c r="AH440" s="368"/>
      <c r="AI440" s="368"/>
      <c r="AJ440" s="368"/>
      <c r="AK440" s="368"/>
      <c r="AL440" s="368"/>
      <c r="AM440" s="368"/>
      <c r="AN440" s="368"/>
    </row>
    <row r="441" spans="5:40" s="165" customFormat="1" ht="15">
      <c r="E441" s="171"/>
      <c r="F441" s="368"/>
      <c r="G441" s="368"/>
      <c r="H441" s="368"/>
      <c r="I441" s="368"/>
      <c r="J441" s="368"/>
      <c r="K441" s="368"/>
      <c r="L441" s="368"/>
      <c r="M441" s="368"/>
      <c r="N441" s="368"/>
      <c r="O441" s="368"/>
      <c r="P441" s="368"/>
      <c r="Q441" s="368"/>
      <c r="R441" s="368"/>
      <c r="S441" s="368"/>
      <c r="T441" s="368"/>
      <c r="U441" s="368"/>
      <c r="V441" s="368"/>
      <c r="W441" s="368"/>
      <c r="X441" s="368"/>
      <c r="Y441" s="368"/>
      <c r="Z441" s="368"/>
      <c r="AA441" s="368"/>
      <c r="AB441" s="368"/>
      <c r="AC441" s="368"/>
      <c r="AD441" s="368"/>
      <c r="AE441" s="368"/>
      <c r="AF441" s="368"/>
      <c r="AG441" s="368"/>
      <c r="AH441" s="368"/>
      <c r="AI441" s="368"/>
      <c r="AJ441" s="368"/>
      <c r="AK441" s="368"/>
      <c r="AL441" s="368"/>
      <c r="AM441" s="368"/>
      <c r="AN441" s="368"/>
    </row>
    <row r="442" spans="5:40" s="165" customFormat="1" ht="15">
      <c r="E442" s="171"/>
      <c r="F442" s="368"/>
      <c r="G442" s="368"/>
      <c r="H442" s="368"/>
      <c r="I442" s="368"/>
      <c r="J442" s="368"/>
      <c r="K442" s="368"/>
      <c r="L442" s="368"/>
      <c r="M442" s="368"/>
      <c r="N442" s="368"/>
      <c r="O442" s="368"/>
      <c r="P442" s="368"/>
      <c r="Q442" s="368"/>
      <c r="R442" s="368"/>
      <c r="S442" s="368"/>
      <c r="T442" s="368"/>
      <c r="U442" s="368"/>
      <c r="V442" s="368"/>
      <c r="W442" s="368"/>
      <c r="X442" s="368"/>
      <c r="Y442" s="368"/>
      <c r="Z442" s="368"/>
      <c r="AA442" s="368"/>
      <c r="AB442" s="368"/>
      <c r="AC442" s="368"/>
      <c r="AD442" s="368"/>
      <c r="AE442" s="368"/>
      <c r="AF442" s="368"/>
      <c r="AG442" s="368"/>
      <c r="AH442" s="368"/>
      <c r="AI442" s="368"/>
      <c r="AJ442" s="368"/>
      <c r="AK442" s="368"/>
      <c r="AL442" s="368"/>
      <c r="AM442" s="368"/>
      <c r="AN442" s="368"/>
    </row>
    <row r="443" spans="5:40" s="165" customFormat="1" ht="15">
      <c r="E443" s="171"/>
      <c r="F443" s="368"/>
      <c r="G443" s="368"/>
      <c r="H443" s="368"/>
      <c r="I443" s="368"/>
      <c r="J443" s="368"/>
      <c r="K443" s="368"/>
      <c r="L443" s="368"/>
      <c r="M443" s="368"/>
      <c r="N443" s="368"/>
      <c r="O443" s="368"/>
      <c r="P443" s="368"/>
      <c r="Q443" s="368"/>
      <c r="R443" s="368"/>
      <c r="S443" s="368"/>
      <c r="T443" s="368"/>
      <c r="U443" s="368"/>
      <c r="V443" s="368"/>
      <c r="W443" s="368"/>
      <c r="X443" s="368"/>
      <c r="Y443" s="368"/>
      <c r="Z443" s="368"/>
      <c r="AA443" s="368"/>
      <c r="AB443" s="368"/>
      <c r="AC443" s="368"/>
      <c r="AD443" s="368"/>
      <c r="AE443" s="368"/>
      <c r="AF443" s="368"/>
      <c r="AG443" s="368"/>
      <c r="AH443" s="368"/>
      <c r="AI443" s="368"/>
      <c r="AJ443" s="368"/>
      <c r="AK443" s="368"/>
      <c r="AL443" s="368"/>
      <c r="AM443" s="368"/>
      <c r="AN443" s="368"/>
    </row>
    <row r="444" spans="5:40" s="165" customFormat="1" ht="15">
      <c r="E444" s="171"/>
      <c r="F444" s="368"/>
      <c r="G444" s="368"/>
      <c r="H444" s="368"/>
      <c r="I444" s="368"/>
      <c r="J444" s="368"/>
      <c r="K444" s="368"/>
      <c r="L444" s="368"/>
      <c r="M444" s="368"/>
      <c r="N444" s="368"/>
      <c r="O444" s="368"/>
      <c r="P444" s="368"/>
      <c r="Q444" s="368"/>
      <c r="R444" s="368"/>
      <c r="S444" s="368"/>
      <c r="T444" s="368"/>
      <c r="U444" s="368"/>
      <c r="V444" s="368"/>
      <c r="W444" s="368"/>
      <c r="X444" s="368"/>
      <c r="Y444" s="368"/>
      <c r="Z444" s="368"/>
      <c r="AA444" s="368"/>
      <c r="AB444" s="368"/>
      <c r="AC444" s="368"/>
      <c r="AD444" s="368"/>
      <c r="AE444" s="368"/>
      <c r="AF444" s="368"/>
      <c r="AG444" s="368"/>
      <c r="AH444" s="368"/>
      <c r="AI444" s="368"/>
      <c r="AJ444" s="368"/>
      <c r="AK444" s="368"/>
      <c r="AL444" s="368"/>
      <c r="AM444" s="368"/>
      <c r="AN444" s="368"/>
    </row>
    <row r="445" spans="5:40" s="165" customFormat="1" ht="15">
      <c r="E445" s="171"/>
      <c r="F445" s="368"/>
      <c r="G445" s="368"/>
      <c r="H445" s="368"/>
      <c r="I445" s="368"/>
      <c r="J445" s="368"/>
      <c r="K445" s="368"/>
      <c r="L445" s="368"/>
      <c r="M445" s="368"/>
      <c r="N445" s="368"/>
      <c r="O445" s="368"/>
      <c r="P445" s="368"/>
      <c r="Q445" s="368"/>
      <c r="R445" s="368"/>
      <c r="S445" s="368"/>
      <c r="T445" s="368"/>
      <c r="U445" s="368"/>
      <c r="V445" s="368"/>
      <c r="W445" s="368"/>
      <c r="X445" s="368"/>
      <c r="Y445" s="368"/>
      <c r="Z445" s="368"/>
      <c r="AA445" s="368"/>
      <c r="AB445" s="368"/>
      <c r="AC445" s="368"/>
      <c r="AD445" s="368"/>
      <c r="AE445" s="368"/>
      <c r="AF445" s="368"/>
      <c r="AG445" s="368"/>
      <c r="AH445" s="368"/>
      <c r="AI445" s="368"/>
      <c r="AJ445" s="368"/>
      <c r="AK445" s="368"/>
      <c r="AL445" s="368"/>
      <c r="AM445" s="368"/>
      <c r="AN445" s="368"/>
    </row>
    <row r="446" spans="5:40" s="165" customFormat="1" ht="15">
      <c r="E446" s="171"/>
      <c r="F446" s="368"/>
      <c r="G446" s="368"/>
      <c r="H446" s="368"/>
      <c r="I446" s="368"/>
      <c r="J446" s="368"/>
      <c r="K446" s="368"/>
      <c r="L446" s="368"/>
      <c r="M446" s="368"/>
      <c r="N446" s="368"/>
      <c r="O446" s="368"/>
      <c r="P446" s="368"/>
      <c r="Q446" s="368"/>
      <c r="R446" s="368"/>
      <c r="S446" s="368"/>
      <c r="T446" s="368"/>
      <c r="U446" s="368"/>
      <c r="V446" s="368"/>
      <c r="W446" s="368"/>
      <c r="X446" s="368"/>
      <c r="Y446" s="368"/>
      <c r="Z446" s="368"/>
      <c r="AA446" s="368"/>
      <c r="AB446" s="368"/>
      <c r="AC446" s="368"/>
      <c r="AD446" s="368"/>
      <c r="AE446" s="368"/>
      <c r="AF446" s="368"/>
      <c r="AG446" s="368"/>
      <c r="AH446" s="368"/>
      <c r="AI446" s="368"/>
      <c r="AJ446" s="368"/>
      <c r="AK446" s="368"/>
      <c r="AL446" s="368"/>
      <c r="AM446" s="368"/>
      <c r="AN446" s="368"/>
    </row>
    <row r="447" spans="5:40" s="165" customFormat="1" ht="15">
      <c r="E447" s="171"/>
      <c r="F447" s="368"/>
      <c r="G447" s="368"/>
      <c r="H447" s="368"/>
      <c r="I447" s="368"/>
      <c r="J447" s="368"/>
      <c r="K447" s="368"/>
      <c r="L447" s="368"/>
      <c r="M447" s="368"/>
      <c r="N447" s="368"/>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68"/>
      <c r="AJ447" s="368"/>
      <c r="AK447" s="368"/>
      <c r="AL447" s="368"/>
      <c r="AM447" s="368"/>
      <c r="AN447" s="368"/>
    </row>
    <row r="448" spans="5:40" s="165" customFormat="1" ht="15">
      <c r="E448" s="171"/>
      <c r="F448" s="368"/>
      <c r="G448" s="368"/>
      <c r="H448" s="368"/>
      <c r="I448" s="368"/>
      <c r="J448" s="368"/>
      <c r="K448" s="368"/>
      <c r="L448" s="368"/>
      <c r="M448" s="368"/>
      <c r="N448" s="368"/>
      <c r="O448" s="368"/>
      <c r="P448" s="368"/>
      <c r="Q448" s="368"/>
      <c r="R448" s="368"/>
      <c r="S448" s="368"/>
      <c r="T448" s="368"/>
      <c r="U448" s="368"/>
      <c r="V448" s="368"/>
      <c r="W448" s="368"/>
      <c r="X448" s="368"/>
      <c r="Y448" s="368"/>
      <c r="Z448" s="368"/>
      <c r="AA448" s="368"/>
      <c r="AB448" s="368"/>
      <c r="AC448" s="368"/>
      <c r="AD448" s="368"/>
      <c r="AE448" s="368"/>
      <c r="AF448" s="368"/>
      <c r="AG448" s="368"/>
      <c r="AH448" s="368"/>
      <c r="AI448" s="368"/>
      <c r="AJ448" s="368"/>
      <c r="AK448" s="368"/>
      <c r="AL448" s="368"/>
      <c r="AM448" s="368"/>
      <c r="AN448" s="368"/>
    </row>
    <row r="449" spans="5:40" s="165" customFormat="1" ht="15">
      <c r="E449" s="171"/>
      <c r="F449" s="368"/>
      <c r="G449" s="368"/>
      <c r="H449" s="368"/>
      <c r="I449" s="368"/>
      <c r="J449" s="368"/>
      <c r="K449" s="368"/>
      <c r="L449" s="368"/>
      <c r="M449" s="368"/>
      <c r="N449" s="368"/>
      <c r="O449" s="368"/>
      <c r="P449" s="368"/>
      <c r="Q449" s="368"/>
      <c r="R449" s="368"/>
      <c r="S449" s="368"/>
      <c r="T449" s="368"/>
      <c r="U449" s="368"/>
      <c r="V449" s="368"/>
      <c r="W449" s="368"/>
      <c r="X449" s="368"/>
      <c r="Y449" s="368"/>
      <c r="Z449" s="368"/>
      <c r="AA449" s="368"/>
      <c r="AB449" s="368"/>
      <c r="AC449" s="368"/>
      <c r="AD449" s="368"/>
      <c r="AE449" s="368"/>
      <c r="AF449" s="368"/>
      <c r="AG449" s="368"/>
      <c r="AH449" s="368"/>
      <c r="AI449" s="368"/>
      <c r="AJ449" s="368"/>
      <c r="AK449" s="368"/>
      <c r="AL449" s="368"/>
      <c r="AM449" s="368"/>
      <c r="AN449" s="368"/>
    </row>
    <row r="450" spans="5:40" s="165" customFormat="1" ht="15">
      <c r="E450" s="171"/>
      <c r="F450" s="368"/>
      <c r="G450" s="368"/>
      <c r="H450" s="368"/>
      <c r="I450" s="368"/>
      <c r="J450" s="368"/>
      <c r="K450" s="368"/>
      <c r="L450" s="368"/>
      <c r="M450" s="368"/>
      <c r="N450" s="368"/>
      <c r="O450" s="368"/>
      <c r="P450" s="368"/>
      <c r="Q450" s="368"/>
      <c r="R450" s="368"/>
      <c r="S450" s="368"/>
      <c r="T450" s="368"/>
      <c r="U450" s="368"/>
      <c r="V450" s="368"/>
      <c r="W450" s="368"/>
      <c r="X450" s="368"/>
      <c r="Y450" s="368"/>
      <c r="Z450" s="368"/>
      <c r="AA450" s="368"/>
      <c r="AB450" s="368"/>
      <c r="AC450" s="368"/>
      <c r="AD450" s="368"/>
      <c r="AE450" s="368"/>
      <c r="AF450" s="368"/>
      <c r="AG450" s="368"/>
      <c r="AH450" s="368"/>
      <c r="AI450" s="368"/>
      <c r="AJ450" s="368"/>
      <c r="AK450" s="368"/>
      <c r="AL450" s="368"/>
      <c r="AM450" s="368"/>
      <c r="AN450" s="368"/>
    </row>
    <row r="451" spans="5:40" s="165" customFormat="1" ht="15">
      <c r="E451" s="171"/>
      <c r="F451" s="368"/>
      <c r="G451" s="368"/>
      <c r="H451" s="368"/>
      <c r="I451" s="368"/>
      <c r="J451" s="368"/>
      <c r="K451" s="368"/>
      <c r="L451" s="368"/>
      <c r="M451" s="368"/>
      <c r="N451" s="368"/>
      <c r="O451" s="368"/>
      <c r="P451" s="368"/>
      <c r="Q451" s="368"/>
      <c r="R451" s="368"/>
      <c r="S451" s="368"/>
      <c r="T451" s="368"/>
      <c r="U451" s="368"/>
      <c r="V451" s="368"/>
      <c r="W451" s="368"/>
      <c r="X451" s="368"/>
      <c r="Y451" s="368"/>
      <c r="Z451" s="368"/>
      <c r="AA451" s="368"/>
      <c r="AB451" s="368"/>
      <c r="AC451" s="368"/>
      <c r="AD451" s="368"/>
      <c r="AE451" s="368"/>
      <c r="AF451" s="368"/>
      <c r="AG451" s="368"/>
      <c r="AH451" s="368"/>
      <c r="AI451" s="368"/>
      <c r="AJ451" s="368"/>
      <c r="AK451" s="368"/>
      <c r="AL451" s="368"/>
      <c r="AM451" s="368"/>
      <c r="AN451" s="368"/>
    </row>
    <row r="452" spans="5:40" s="165" customFormat="1" ht="15">
      <c r="E452" s="171"/>
      <c r="F452" s="368"/>
      <c r="G452" s="368"/>
      <c r="H452" s="368"/>
      <c r="I452" s="368"/>
      <c r="J452" s="368"/>
      <c r="K452" s="368"/>
      <c r="L452" s="368"/>
      <c r="M452" s="368"/>
      <c r="N452" s="368"/>
      <c r="O452" s="368"/>
      <c r="P452" s="368"/>
      <c r="Q452" s="368"/>
      <c r="R452" s="368"/>
      <c r="S452" s="368"/>
      <c r="T452" s="368"/>
      <c r="U452" s="368"/>
      <c r="V452" s="368"/>
      <c r="W452" s="368"/>
      <c r="X452" s="368"/>
      <c r="Y452" s="368"/>
      <c r="Z452" s="368"/>
      <c r="AA452" s="368"/>
      <c r="AB452" s="368"/>
      <c r="AC452" s="368"/>
      <c r="AD452" s="368"/>
      <c r="AE452" s="368"/>
      <c r="AF452" s="368"/>
      <c r="AG452" s="368"/>
      <c r="AH452" s="368"/>
      <c r="AI452" s="368"/>
      <c r="AJ452" s="368"/>
      <c r="AK452" s="368"/>
      <c r="AL452" s="368"/>
      <c r="AM452" s="368"/>
      <c r="AN452" s="368"/>
    </row>
    <row r="453" spans="5:40" s="165" customFormat="1" ht="15">
      <c r="E453" s="171"/>
      <c r="F453" s="368"/>
      <c r="G453" s="368"/>
      <c r="H453" s="368"/>
      <c r="I453" s="368"/>
      <c r="J453" s="368"/>
      <c r="K453" s="368"/>
      <c r="L453" s="368"/>
      <c r="M453" s="368"/>
      <c r="N453" s="368"/>
      <c r="O453" s="368"/>
      <c r="P453" s="368"/>
      <c r="Q453" s="368"/>
      <c r="R453" s="368"/>
      <c r="S453" s="368"/>
      <c r="T453" s="368"/>
      <c r="U453" s="368"/>
      <c r="V453" s="368"/>
      <c r="W453" s="368"/>
      <c r="X453" s="368"/>
      <c r="Y453" s="368"/>
      <c r="Z453" s="368"/>
      <c r="AA453" s="368"/>
      <c r="AB453" s="368"/>
      <c r="AC453" s="368"/>
      <c r="AD453" s="368"/>
      <c r="AE453" s="368"/>
      <c r="AF453" s="368"/>
      <c r="AG453" s="368"/>
      <c r="AH453" s="368"/>
      <c r="AI453" s="368"/>
      <c r="AJ453" s="368"/>
      <c r="AK453" s="368"/>
      <c r="AL453" s="368"/>
      <c r="AM453" s="368"/>
      <c r="AN453" s="368"/>
    </row>
    <row r="454" spans="5:40" s="165" customFormat="1" ht="15">
      <c r="E454" s="171"/>
      <c r="F454" s="368"/>
      <c r="G454" s="368"/>
      <c r="H454" s="368"/>
      <c r="I454" s="368"/>
      <c r="J454" s="368"/>
      <c r="K454" s="368"/>
      <c r="L454" s="368"/>
      <c r="M454" s="368"/>
      <c r="N454" s="368"/>
      <c r="O454" s="368"/>
      <c r="P454" s="368"/>
      <c r="Q454" s="368"/>
      <c r="R454" s="368"/>
      <c r="S454" s="368"/>
      <c r="T454" s="368"/>
      <c r="U454" s="368"/>
      <c r="V454" s="368"/>
      <c r="W454" s="368"/>
      <c r="X454" s="368"/>
      <c r="Y454" s="368"/>
      <c r="Z454" s="368"/>
      <c r="AA454" s="368"/>
      <c r="AB454" s="368"/>
      <c r="AC454" s="368"/>
      <c r="AD454" s="368"/>
      <c r="AE454" s="368"/>
      <c r="AF454" s="368"/>
      <c r="AG454" s="368"/>
      <c r="AH454" s="368"/>
      <c r="AI454" s="368"/>
      <c r="AJ454" s="368"/>
      <c r="AK454" s="368"/>
      <c r="AL454" s="368"/>
      <c r="AM454" s="368"/>
      <c r="AN454" s="368"/>
    </row>
    <row r="455" spans="5:40" s="165" customFormat="1" ht="15">
      <c r="E455" s="171"/>
      <c r="F455" s="368"/>
      <c r="G455" s="368"/>
      <c r="H455" s="368"/>
      <c r="I455" s="368"/>
      <c r="J455" s="368"/>
      <c r="K455" s="368"/>
      <c r="L455" s="368"/>
      <c r="M455" s="368"/>
      <c r="N455" s="368"/>
      <c r="O455" s="368"/>
      <c r="P455" s="368"/>
      <c r="Q455" s="368"/>
      <c r="R455" s="368"/>
      <c r="S455" s="368"/>
      <c r="T455" s="368"/>
      <c r="U455" s="368"/>
      <c r="V455" s="368"/>
      <c r="W455" s="368"/>
      <c r="X455" s="368"/>
      <c r="Y455" s="368"/>
      <c r="Z455" s="368"/>
      <c r="AA455" s="368"/>
      <c r="AB455" s="368"/>
      <c r="AC455" s="368"/>
      <c r="AD455" s="368"/>
      <c r="AE455" s="368"/>
      <c r="AF455" s="368"/>
      <c r="AG455" s="368"/>
      <c r="AH455" s="368"/>
      <c r="AI455" s="368"/>
      <c r="AJ455" s="368"/>
      <c r="AK455" s="368"/>
      <c r="AL455" s="368"/>
      <c r="AM455" s="368"/>
      <c r="AN455" s="368"/>
    </row>
    <row r="456" spans="5:40" s="165" customFormat="1" ht="15">
      <c r="E456" s="171"/>
      <c r="F456" s="368"/>
      <c r="G456" s="368"/>
      <c r="H456" s="368"/>
      <c r="I456" s="368"/>
      <c r="J456" s="368"/>
      <c r="K456" s="368"/>
      <c r="L456" s="368"/>
      <c r="M456" s="368"/>
      <c r="N456" s="368"/>
      <c r="O456" s="368"/>
      <c r="P456" s="368"/>
      <c r="Q456" s="368"/>
      <c r="R456" s="368"/>
      <c r="S456" s="368"/>
      <c r="T456" s="368"/>
      <c r="U456" s="368"/>
      <c r="V456" s="368"/>
      <c r="W456" s="368"/>
      <c r="X456" s="368"/>
      <c r="Y456" s="368"/>
      <c r="Z456" s="368"/>
      <c r="AA456" s="368"/>
      <c r="AB456" s="368"/>
      <c r="AC456" s="368"/>
      <c r="AD456" s="368"/>
      <c r="AE456" s="368"/>
      <c r="AF456" s="368"/>
      <c r="AG456" s="368"/>
      <c r="AH456" s="368"/>
      <c r="AI456" s="368"/>
      <c r="AJ456" s="368"/>
      <c r="AK456" s="368"/>
      <c r="AL456" s="368"/>
      <c r="AM456" s="368"/>
      <c r="AN456" s="368"/>
    </row>
    <row r="457" spans="5:40" s="165" customFormat="1" ht="15">
      <c r="E457" s="171"/>
      <c r="F457" s="368"/>
      <c r="G457" s="368"/>
      <c r="H457" s="368"/>
      <c r="I457" s="368"/>
      <c r="J457" s="368"/>
      <c r="K457" s="368"/>
      <c r="L457" s="368"/>
      <c r="M457" s="368"/>
      <c r="N457" s="368"/>
      <c r="O457" s="368"/>
      <c r="P457" s="368"/>
      <c r="Q457" s="368"/>
      <c r="R457" s="368"/>
      <c r="S457" s="368"/>
      <c r="T457" s="368"/>
      <c r="U457" s="368"/>
      <c r="V457" s="368"/>
      <c r="W457" s="368"/>
      <c r="X457" s="368"/>
      <c r="Y457" s="368"/>
      <c r="Z457" s="368"/>
      <c r="AA457" s="368"/>
      <c r="AB457" s="368"/>
      <c r="AC457" s="368"/>
      <c r="AD457" s="368"/>
      <c r="AE457" s="368"/>
      <c r="AF457" s="368"/>
      <c r="AG457" s="368"/>
      <c r="AH457" s="368"/>
      <c r="AI457" s="368"/>
      <c r="AJ457" s="368"/>
      <c r="AK457" s="368"/>
      <c r="AL457" s="368"/>
      <c r="AM457" s="368"/>
      <c r="AN457" s="368"/>
    </row>
    <row r="458" spans="5:40" s="165" customFormat="1" ht="15">
      <c r="E458" s="171"/>
      <c r="F458" s="368"/>
      <c r="G458" s="368"/>
      <c r="H458" s="368"/>
      <c r="I458" s="368"/>
      <c r="J458" s="368"/>
      <c r="K458" s="368"/>
      <c r="L458" s="368"/>
      <c r="M458" s="368"/>
      <c r="N458" s="368"/>
      <c r="O458" s="368"/>
      <c r="P458" s="368"/>
      <c r="Q458" s="368"/>
      <c r="R458" s="368"/>
      <c r="S458" s="368"/>
      <c r="T458" s="368"/>
      <c r="U458" s="368"/>
      <c r="V458" s="368"/>
      <c r="W458" s="368"/>
      <c r="X458" s="368"/>
      <c r="Y458" s="368"/>
      <c r="Z458" s="368"/>
      <c r="AA458" s="368"/>
      <c r="AB458" s="368"/>
      <c r="AC458" s="368"/>
      <c r="AD458" s="368"/>
      <c r="AE458" s="368"/>
      <c r="AF458" s="368"/>
      <c r="AG458" s="368"/>
      <c r="AH458" s="368"/>
      <c r="AI458" s="368"/>
      <c r="AJ458" s="368"/>
      <c r="AK458" s="368"/>
      <c r="AL458" s="368"/>
      <c r="AM458" s="368"/>
      <c r="AN458" s="368"/>
    </row>
    <row r="459" spans="5:40" s="165" customFormat="1" ht="15">
      <c r="E459" s="171"/>
      <c r="F459" s="368"/>
      <c r="G459" s="368"/>
      <c r="H459" s="368"/>
      <c r="I459" s="368"/>
      <c r="J459" s="368"/>
      <c r="K459" s="368"/>
      <c r="L459" s="368"/>
      <c r="M459" s="368"/>
      <c r="N459" s="368"/>
      <c r="O459" s="368"/>
      <c r="P459" s="368"/>
      <c r="Q459" s="368"/>
      <c r="R459" s="368"/>
      <c r="S459" s="368"/>
      <c r="T459" s="368"/>
      <c r="U459" s="368"/>
      <c r="V459" s="368"/>
      <c r="W459" s="368"/>
      <c r="X459" s="368"/>
      <c r="Y459" s="368"/>
      <c r="Z459" s="368"/>
      <c r="AA459" s="368"/>
      <c r="AB459" s="368"/>
      <c r="AC459" s="368"/>
      <c r="AD459" s="368"/>
      <c r="AE459" s="368"/>
      <c r="AF459" s="368"/>
      <c r="AG459" s="368"/>
      <c r="AH459" s="368"/>
      <c r="AI459" s="368"/>
      <c r="AJ459" s="368"/>
      <c r="AK459" s="368"/>
      <c r="AL459" s="368"/>
      <c r="AM459" s="368"/>
      <c r="AN459" s="368"/>
    </row>
    <row r="460" spans="5:40" s="165" customFormat="1" ht="15">
      <c r="E460" s="171"/>
      <c r="F460" s="368"/>
      <c r="G460" s="368"/>
      <c r="H460" s="368"/>
      <c r="I460" s="368"/>
      <c r="J460" s="368"/>
      <c r="K460" s="368"/>
      <c r="L460" s="368"/>
      <c r="M460" s="368"/>
      <c r="N460" s="368"/>
      <c r="O460" s="368"/>
      <c r="P460" s="368"/>
      <c r="Q460" s="368"/>
      <c r="R460" s="368"/>
      <c r="S460" s="368"/>
      <c r="T460" s="368"/>
      <c r="U460" s="368"/>
      <c r="V460" s="368"/>
      <c r="W460" s="368"/>
      <c r="X460" s="368"/>
      <c r="Y460" s="368"/>
      <c r="Z460" s="368"/>
      <c r="AA460" s="368"/>
      <c r="AB460" s="368"/>
      <c r="AC460" s="368"/>
      <c r="AD460" s="368"/>
      <c r="AE460" s="368"/>
      <c r="AF460" s="368"/>
      <c r="AG460" s="368"/>
      <c r="AH460" s="368"/>
      <c r="AI460" s="368"/>
      <c r="AJ460" s="368"/>
      <c r="AK460" s="368"/>
      <c r="AL460" s="368"/>
      <c r="AM460" s="368"/>
      <c r="AN460" s="368"/>
    </row>
    <row r="461" spans="5:40" s="165" customFormat="1" ht="15">
      <c r="E461" s="171"/>
      <c r="F461" s="368"/>
      <c r="G461" s="368"/>
      <c r="H461" s="368"/>
      <c r="I461" s="368"/>
      <c r="J461" s="368"/>
      <c r="K461" s="368"/>
      <c r="L461" s="368"/>
      <c r="M461" s="368"/>
      <c r="N461" s="368"/>
      <c r="O461" s="368"/>
      <c r="P461" s="368"/>
      <c r="Q461" s="368"/>
      <c r="R461" s="368"/>
      <c r="S461" s="368"/>
      <c r="T461" s="368"/>
      <c r="U461" s="368"/>
      <c r="V461" s="368"/>
      <c r="W461" s="368"/>
      <c r="X461" s="368"/>
      <c r="Y461" s="368"/>
      <c r="Z461" s="368"/>
      <c r="AA461" s="368"/>
      <c r="AB461" s="368"/>
      <c r="AC461" s="368"/>
      <c r="AD461" s="368"/>
      <c r="AE461" s="368"/>
      <c r="AF461" s="368"/>
      <c r="AG461" s="368"/>
      <c r="AH461" s="368"/>
      <c r="AI461" s="368"/>
      <c r="AJ461" s="368"/>
      <c r="AK461" s="368"/>
      <c r="AL461" s="368"/>
      <c r="AM461" s="368"/>
      <c r="AN461" s="368"/>
    </row>
    <row r="462" spans="5:40" s="165" customFormat="1" ht="15">
      <c r="E462" s="171"/>
      <c r="F462" s="368"/>
      <c r="G462" s="368"/>
      <c r="H462" s="368"/>
      <c r="I462" s="368"/>
      <c r="J462" s="368"/>
      <c r="K462" s="368"/>
      <c r="L462" s="368"/>
      <c r="M462" s="368"/>
      <c r="N462" s="368"/>
      <c r="O462" s="368"/>
      <c r="P462" s="368"/>
      <c r="Q462" s="368"/>
      <c r="R462" s="368"/>
      <c r="S462" s="368"/>
      <c r="T462" s="368"/>
      <c r="U462" s="368"/>
      <c r="V462" s="368"/>
      <c r="W462" s="368"/>
      <c r="X462" s="368"/>
      <c r="Y462" s="368"/>
      <c r="Z462" s="368"/>
      <c r="AA462" s="368"/>
      <c r="AB462" s="368"/>
      <c r="AC462" s="368"/>
      <c r="AD462" s="368"/>
      <c r="AE462" s="368"/>
      <c r="AF462" s="368"/>
      <c r="AG462" s="368"/>
      <c r="AH462" s="368"/>
      <c r="AI462" s="368"/>
      <c r="AJ462" s="368"/>
      <c r="AK462" s="368"/>
      <c r="AL462" s="368"/>
      <c r="AM462" s="368"/>
      <c r="AN462" s="368"/>
    </row>
    <row r="463" spans="5:40" s="165" customFormat="1" ht="15">
      <c r="E463" s="171"/>
      <c r="F463" s="368"/>
      <c r="G463" s="368"/>
      <c r="H463" s="368"/>
      <c r="I463" s="368"/>
      <c r="J463" s="368"/>
      <c r="K463" s="368"/>
      <c r="L463" s="368"/>
      <c r="M463" s="368"/>
      <c r="N463" s="368"/>
      <c r="O463" s="368"/>
      <c r="P463" s="368"/>
      <c r="Q463" s="368"/>
      <c r="R463" s="368"/>
      <c r="S463" s="368"/>
      <c r="T463" s="368"/>
      <c r="U463" s="368"/>
      <c r="V463" s="368"/>
      <c r="W463" s="368"/>
      <c r="X463" s="368"/>
      <c r="Y463" s="368"/>
      <c r="Z463" s="368"/>
      <c r="AA463" s="368"/>
      <c r="AB463" s="368"/>
      <c r="AC463" s="368"/>
      <c r="AD463" s="368"/>
      <c r="AE463" s="368"/>
      <c r="AF463" s="368"/>
      <c r="AG463" s="368"/>
      <c r="AH463" s="368"/>
      <c r="AI463" s="368"/>
      <c r="AJ463" s="368"/>
      <c r="AK463" s="368"/>
      <c r="AL463" s="368"/>
      <c r="AM463" s="368"/>
      <c r="AN463" s="368"/>
    </row>
    <row r="464" spans="5:40" s="165" customFormat="1" ht="15">
      <c r="E464" s="171"/>
      <c r="F464" s="368"/>
      <c r="G464" s="368"/>
      <c r="H464" s="368"/>
      <c r="I464" s="368"/>
      <c r="J464" s="368"/>
      <c r="K464" s="368"/>
      <c r="L464" s="368"/>
      <c r="M464" s="368"/>
      <c r="N464" s="368"/>
      <c r="O464" s="368"/>
      <c r="P464" s="368"/>
      <c r="Q464" s="368"/>
      <c r="R464" s="368"/>
      <c r="S464" s="368"/>
      <c r="T464" s="368"/>
      <c r="U464" s="368"/>
      <c r="V464" s="368"/>
      <c r="W464" s="368"/>
      <c r="X464" s="368"/>
      <c r="Y464" s="368"/>
      <c r="Z464" s="368"/>
      <c r="AA464" s="368"/>
      <c r="AB464" s="368"/>
      <c r="AC464" s="368"/>
      <c r="AD464" s="368"/>
      <c r="AE464" s="368"/>
      <c r="AF464" s="368"/>
      <c r="AG464" s="368"/>
      <c r="AH464" s="368"/>
      <c r="AI464" s="368"/>
      <c r="AJ464" s="368"/>
      <c r="AK464" s="368"/>
      <c r="AL464" s="368"/>
      <c r="AM464" s="368"/>
      <c r="AN464" s="368"/>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ckogJR6cy80qSgIuESsfAotHfDPFNBPpXr+fW9iGATlqjd5wRyvHKi2oFWshk2WSXlPnmVzhDMVSU9hHiKNBhA==" saltValue="cjfBOCD71JTcKfmXjUM83g=="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P4:P34">
    <cfRule type="cellIs" priority="282" dxfId="13" operator="lessThan">
      <formula>$P$40</formula>
    </cfRule>
  </conditionalFormatting>
  <conditionalFormatting sqref="V4:V34">
    <cfRule type="cellIs" priority="284" dxfId="13" operator="lessThan">
      <formula>$V$40</formula>
    </cfRule>
  </conditionalFormatting>
  <conditionalFormatting sqref="L4:L14 L16:L34">
    <cfRule type="cellIs" priority="281" dxfId="30" operator="greaterThan">
      <formula>0</formula>
    </cfRule>
  </conditionalFormatting>
  <conditionalFormatting sqref="Z4:Z34">
    <cfRule type="cellIs" priority="275" dxfId="93" operator="greaterThan">
      <formula>$Z$39</formula>
    </cfRule>
    <cfRule type="cellIs" priority="285" dxfId="5" operator="lessThan">
      <formula>$Z$40</formula>
    </cfRule>
  </conditionalFormatting>
  <conditionalFormatting sqref="AF4:AF34">
    <cfRule type="cellIs" priority="271" dxfId="5" operator="greaterThan">
      <formula>$AF$39</formula>
    </cfRule>
  </conditionalFormatting>
  <conditionalFormatting sqref="AB4:AB34">
    <cfRule type="cellIs" priority="270" dxfId="13" operator="greaterThan">
      <formula>$AB$39</formula>
    </cfRule>
  </conditionalFormatting>
  <conditionalFormatting sqref="Z5 Z7 Z9 Z11 Z13 Z15 Z17 Z19 Z21 Z23 Z25 Z27 Z29 Z31 Z33">
    <cfRule type="containsBlanks" priority="274" dxfId="78">
      <formula>LEN(TRIM(Z5))=0</formula>
    </cfRule>
  </conditionalFormatting>
  <conditionalFormatting sqref="Z4 Z6 Z8 Z10 Z12 Z14 Z16 Z18 Z20 Z22 Z24 Z26 Z28 Z30 Z32 Z34">
    <cfRule type="containsBlanks" priority="269" dxfId="88">
      <formula>LEN(TRIM(Z4))=0</formula>
    </cfRule>
  </conditionalFormatting>
  <conditionalFormatting sqref="Y38">
    <cfRule type="cellIs" priority="268" dxfId="3" operator="lessThan">
      <formula>$Y$40</formula>
    </cfRule>
  </conditionalFormatting>
  <conditionalFormatting sqref="L35">
    <cfRule type="cellIs" priority="267" dxfId="3" operator="greaterThan">
      <formula>0</formula>
    </cfRule>
  </conditionalFormatting>
  <conditionalFormatting sqref="Z37">
    <cfRule type="cellIs" priority="264" dxfId="85" operator="greaterThan">
      <formula>$Z$39</formula>
    </cfRule>
  </conditionalFormatting>
  <conditionalFormatting sqref="Z38">
    <cfRule type="cellIs" priority="263" dxfId="3" operator="lessThan">
      <formula>$Z$40</formula>
    </cfRule>
  </conditionalFormatting>
  <conditionalFormatting sqref="AB37">
    <cfRule type="cellIs" priority="262" dxfId="3" operator="greaterThan">
      <formula>$AB$39</formula>
    </cfRule>
  </conditionalFormatting>
  <conditionalFormatting sqref="AF37">
    <cfRule type="cellIs" priority="261" dxfId="3" operator="greaterThan">
      <formula>$AF$39</formula>
    </cfRule>
  </conditionalFormatting>
  <conditionalFormatting sqref="Y36">
    <cfRule type="cellIs" priority="259" dxfId="9" operator="lessThan">
      <formula>$Y$41</formula>
    </cfRule>
  </conditionalFormatting>
  <conditionalFormatting sqref="Y4:Y34">
    <cfRule type="cellIs" priority="258" dxfId="13" operator="lessThan">
      <formula>$Y$40</formula>
    </cfRule>
  </conditionalFormatting>
  <conditionalFormatting sqref="Y4 Y6 Y8 Y10 Y12 Y14 Y16 Y18 Y20 Y22 Y24 Y26 Y28 Y30 Y32 Y34">
    <cfRule type="containsBlanks" priority="257" dxfId="79">
      <formula>LEN(TRIM(Y4))=0</formula>
    </cfRule>
  </conditionalFormatting>
  <conditionalFormatting sqref="Y5 Y7 Y9 Y11 Y13 Y15 Y17 Y19 Y21 Y23 Y25 Y27 Y29 Y31 Y33">
    <cfRule type="containsBlanks" priority="256" dxfId="78">
      <formula>LEN(TRIM(Y5))=0</formula>
    </cfRule>
  </conditionalFormatting>
  <conditionalFormatting sqref="AD4:AD34">
    <cfRule type="cellIs" priority="255" dxfId="5" operator="greaterThan">
      <formula>$AD$39</formula>
    </cfRule>
  </conditionalFormatting>
  <conditionalFormatting sqref="AD36">
    <cfRule type="cellIs" priority="254" dxfId="9" operator="greaterThan">
      <formula>$AD$41</formula>
    </cfRule>
  </conditionalFormatting>
  <conditionalFormatting sqref="AD37">
    <cfRule type="cellIs" priority="253" dxfId="3" operator="greaterThan">
      <formula>$AD$39</formula>
    </cfRule>
  </conditionalFormatting>
  <conditionalFormatting sqref="O37">
    <cfRule type="cellIs" priority="249" dxfId="4" operator="equal">
      <formula>$O$39+MAX($O$4:$O$34)</formula>
    </cfRule>
    <cfRule type="cellIs" priority="250" dxfId="3" operator="greaterThan">
      <formula>$O$39</formula>
    </cfRule>
  </conditionalFormatting>
  <conditionalFormatting sqref="P37">
    <cfRule type="cellIs" priority="247" dxfId="4" operator="equal">
      <formula>$P$39+MAX($P$4:$P$34)</formula>
    </cfRule>
    <cfRule type="cellIs" priority="248" dxfId="3" operator="greaterThan">
      <formula>$P$39</formula>
    </cfRule>
  </conditionalFormatting>
  <conditionalFormatting sqref="U37">
    <cfRule type="cellIs" priority="239" dxfId="4" operator="equal">
      <formula>$U$39+MAX($U$4:$U$34)</formula>
    </cfRule>
    <cfRule type="cellIs" priority="240" dxfId="3" operator="greaterThan">
      <formula>$U$39</formula>
    </cfRule>
  </conditionalFormatting>
  <conditionalFormatting sqref="V37">
    <cfRule type="cellIs" priority="237" dxfId="4" operator="equal">
      <formula>$V$39+MAX($V$4:$V$34)</formula>
    </cfRule>
    <cfRule type="cellIs" priority="238" dxfId="3" operator="greaterThan">
      <formula>$V$39</formula>
    </cfRule>
  </conditionalFormatting>
  <conditionalFormatting sqref="AH37">
    <cfRule type="cellIs" priority="235" dxfId="4" operator="equal">
      <formula>$AH$39+MAX($AH$4:$AH$34)</formula>
    </cfRule>
    <cfRule type="cellIs" priority="236" dxfId="3" operator="greaterThan">
      <formula>$AH$39</formula>
    </cfRule>
  </conditionalFormatting>
  <conditionalFormatting sqref="AJ37">
    <cfRule type="cellIs" priority="231" dxfId="4" operator="equal">
      <formula>$AJ$39+MAX($AJ$4:$AJ$34)</formula>
    </cfRule>
    <cfRule type="cellIs" priority="232" dxfId="3" operator="greaterThan">
      <formula>$AJ$39</formula>
    </cfRule>
  </conditionalFormatting>
  <conditionalFormatting sqref="AN37">
    <cfRule type="cellIs" priority="227" dxfId="4" operator="equal">
      <formula>$AN$39+MAX($AN$4:$AN$34)</formula>
    </cfRule>
    <cfRule type="cellIs" priority="228" dxfId="3" operator="greaterThan">
      <formula>$AN$39</formula>
    </cfRule>
  </conditionalFormatting>
  <conditionalFormatting sqref="N37">
    <cfRule type="cellIs" priority="221" dxfId="4" operator="equal">
      <formula>$N$39+MAX($N$4:$N$34)</formula>
    </cfRule>
    <cfRule type="cellIs" priority="222" dxfId="3" operator="greaterThan">
      <formula>$N$39</formula>
    </cfRule>
  </conditionalFormatting>
  <conditionalFormatting sqref="T37">
    <cfRule type="cellIs" priority="218" dxfId="4" operator="equal">
      <formula>$T$39+MAX($T$4:$T$34)</formula>
    </cfRule>
    <cfRule type="cellIs" priority="219" dxfId="3" operator="greaterThan">
      <formula>$T$39</formula>
    </cfRule>
  </conditionalFormatting>
  <conditionalFormatting sqref="AG37">
    <cfRule type="cellIs" priority="216" dxfId="4" operator="equal">
      <formula>$AG$39+MAX($AG$4:$AG$34)</formula>
    </cfRule>
    <cfRule type="cellIs" priority="217" dxfId="3" operator="greaterThan">
      <formula>$AG$39</formula>
    </cfRule>
  </conditionalFormatting>
  <conditionalFormatting sqref="AM37">
    <cfRule type="cellIs" priority="214" dxfId="4" operator="equal">
      <formula>$AM$39+MAX($AM$4:$AM$34)</formula>
    </cfRule>
    <cfRule type="cellIs" priority="215" dxfId="3" operator="greaterThan">
      <formula>$AM$39</formula>
    </cfRule>
  </conditionalFormatting>
  <conditionalFormatting sqref="N4:N34">
    <cfRule type="cellIs" priority="212" dxfId="13" operator="greaterThan">
      <formula>$N$39</formula>
    </cfRule>
  </conditionalFormatting>
  <conditionalFormatting sqref="T4:T34">
    <cfRule type="cellIs" priority="210" dxfId="13" operator="greaterThan">
      <formula>$T$39</formula>
    </cfRule>
  </conditionalFormatting>
  <conditionalFormatting sqref="AG4:AG34">
    <cfRule type="cellIs" priority="209" dxfId="13" operator="greaterThan">
      <formula>$AG$39</formula>
    </cfRule>
  </conditionalFormatting>
  <conditionalFormatting sqref="AM4:AM34">
    <cfRule type="cellIs" priority="208" dxfId="13" operator="greaterThan">
      <formula>$AM$39</formula>
    </cfRule>
  </conditionalFormatting>
  <conditionalFormatting sqref="O36">
    <cfRule type="cellIs" priority="204" dxfId="4" operator="equal">
      <formula>$O$41+AVERAGE($O$4:$O$34)</formula>
    </cfRule>
    <cfRule type="cellIs" priority="205" dxfId="9" operator="greaterThan">
      <formula>$O$41</formula>
    </cfRule>
  </conditionalFormatting>
  <conditionalFormatting sqref="U36">
    <cfRule type="cellIs" priority="200" dxfId="4" operator="equal">
      <formula>$U$41+AVERAGE($U$4:$U$34)</formula>
    </cfRule>
    <cfRule type="cellIs" priority="201" dxfId="9" operator="greaterThan">
      <formula>$U$41</formula>
    </cfRule>
  </conditionalFormatting>
  <conditionalFormatting sqref="AH36">
    <cfRule type="cellIs" priority="198" dxfId="4" operator="equal">
      <formula>$AH$41+AVERAGE($AH$4:$AH$34)</formula>
    </cfRule>
    <cfRule type="cellIs" priority="199" dxfId="9" operator="greaterThan">
      <formula>$AH$41</formula>
    </cfRule>
  </conditionalFormatting>
  <conditionalFormatting sqref="AJ36">
    <cfRule type="cellIs" priority="196" dxfId="4" operator="equal">
      <formula>$AJ$41+AVERAGE($AJ$4:$AJ$34)</formula>
    </cfRule>
    <cfRule type="cellIs" priority="197" dxfId="9" operator="greaterThan">
      <formula>$AJ$41</formula>
    </cfRule>
  </conditionalFormatting>
  <conditionalFormatting sqref="AN36">
    <cfRule type="cellIs" priority="194" dxfId="4" operator="equal">
      <formula>$AN$41+AVERAGE($AN$4:$AN$34)</formula>
    </cfRule>
    <cfRule type="cellIs" priority="195" dxfId="9" operator="greaterThan">
      <formula>$AN$41</formula>
    </cfRule>
  </conditionalFormatting>
  <conditionalFormatting sqref="N36">
    <cfRule type="cellIs" priority="191" dxfId="4" operator="equal">
      <formula>$N$41+AVERAGE($N$4:$N$34)</formula>
    </cfRule>
    <cfRule type="cellIs" priority="192" dxfId="9" operator="greaterThan">
      <formula>$N$41</formula>
    </cfRule>
  </conditionalFormatting>
  <conditionalFormatting sqref="T36">
    <cfRule type="cellIs" priority="187" dxfId="4" operator="equal">
      <formula>$T$41+AVERAGE($T$4:$T$34)</formula>
    </cfRule>
    <cfRule type="cellIs" priority="188" dxfId="9" operator="greaterThan">
      <formula>$T$41</formula>
    </cfRule>
  </conditionalFormatting>
  <conditionalFormatting sqref="AG36">
    <cfRule type="cellIs" priority="185" dxfId="4" operator="equal">
      <formula>$AG$41+AVERAGE($AG$4:$AG$34)</formula>
    </cfRule>
    <cfRule type="cellIs" priority="186" dxfId="9" operator="greaterThan">
      <formula>$AG$41</formula>
    </cfRule>
  </conditionalFormatting>
  <conditionalFormatting sqref="AM36">
    <cfRule type="cellIs" priority="183" dxfId="4" operator="equal">
      <formula>$AM$41+AVERAGE($AM$4:$AM$34)</formula>
    </cfRule>
    <cfRule type="cellIs" priority="184" dxfId="9" operator="greaterThan">
      <formula>$AM$41</formula>
    </cfRule>
  </conditionalFormatting>
  <conditionalFormatting sqref="L15">
    <cfRule type="cellIs" priority="182" dxfId="30" operator="greaterThan">
      <formula>0</formula>
    </cfRule>
  </conditionalFormatting>
  <conditionalFormatting sqref="O4:O34">
    <cfRule type="cellIs" priority="177" dxfId="13" operator="between">
      <formula>$O$39</formula>
      <formula>9999</formula>
    </cfRule>
  </conditionalFormatting>
  <conditionalFormatting sqref="U4:U34">
    <cfRule type="cellIs" priority="175" dxfId="13" operator="between">
      <formula>$U$39</formula>
      <formula>9999</formula>
    </cfRule>
  </conditionalFormatting>
  <conditionalFormatting sqref="AH4:AH34">
    <cfRule type="cellIs" priority="174" dxfId="13" operator="between">
      <formula>$AH$39</formula>
      <formula>9999</formula>
    </cfRule>
  </conditionalFormatting>
  <conditionalFormatting sqref="AJ4:AJ34">
    <cfRule type="cellIs" priority="173" dxfId="13" operator="between">
      <formula>$AJ$39</formula>
      <formula>9999</formula>
    </cfRule>
  </conditionalFormatting>
  <conditionalFormatting sqref="AN4:AN34">
    <cfRule type="cellIs" priority="172" dxfId="13" operator="between">
      <formula>$AN$39</formula>
      <formula>9999</formula>
    </cfRule>
  </conditionalFormatting>
  <conditionalFormatting sqref="P38">
    <cfRule type="cellIs" priority="168" dxfId="4" operator="equal">
      <formula>$P$40+MIN($P$4:$P$34)</formula>
    </cfRule>
    <cfRule type="cellIs" priority="169" dxfId="3" operator="lessThan">
      <formula>$P$40</formula>
    </cfRule>
  </conditionalFormatting>
  <conditionalFormatting sqref="V38">
    <cfRule type="cellIs" priority="164" dxfId="4" operator="equal">
      <formula>$V$40+MIN($V$4:$V$34)</formula>
    </cfRule>
    <cfRule type="cellIs" priority="165" dxfId="3" operator="lessThan">
      <formula>$V$40</formula>
    </cfRule>
  </conditionalFormatting>
  <conditionalFormatting sqref="P36">
    <cfRule type="cellIs" priority="154" dxfId="4" operator="equal">
      <formula>$P$41+AVERAGE($P$4:$P$34)</formula>
    </cfRule>
    <cfRule type="cellIs" priority="155" dxfId="9" operator="lessThan">
      <formula>$P$41</formula>
    </cfRule>
  </conditionalFormatting>
  <conditionalFormatting sqref="V36">
    <cfRule type="cellIs" priority="150" dxfId="4" operator="equal">
      <formula>$V$41+AVERAGE($V$4:$V$34)</formula>
    </cfRule>
    <cfRule type="cellIs" priority="151" dxfId="9" operator="lessThan">
      <formula>$V$41</formula>
    </cfRule>
  </conditionalFormatting>
  <conditionalFormatting sqref="AK4:AK34">
    <cfRule type="cellIs" priority="141" dxfId="13" operator="greaterThan">
      <formula>$AK$39</formula>
    </cfRule>
  </conditionalFormatting>
  <conditionalFormatting sqref="AK36">
    <cfRule type="cellIs" priority="139" dxfId="4" operator="equal">
      <formula>$AK$41+AVERAGE($AK$4:$AK$34)</formula>
    </cfRule>
    <cfRule type="cellIs" priority="140" dxfId="9" operator="greaterThan">
      <formula>$AK$41</formula>
    </cfRule>
  </conditionalFormatting>
  <conditionalFormatting sqref="AL4:AL34">
    <cfRule type="cellIs" priority="138" dxfId="13" operator="between">
      <formula>$AL$39</formula>
      <formula>9999</formula>
    </cfRule>
  </conditionalFormatting>
  <conditionalFormatting sqref="AL37">
    <cfRule type="cellIs" priority="142" dxfId="4" operator="equal">
      <formula>$AL$39+MAX($AL$4:$AL$34)</formula>
    </cfRule>
    <cfRule type="cellIs" priority="143" dxfId="3" operator="greaterThan">
      <formula>$AL$39</formula>
    </cfRule>
  </conditionalFormatting>
  <conditionalFormatting sqref="AL36">
    <cfRule type="cellIs" priority="136" dxfId="4" operator="equal">
      <formula>$AL$41+AVERAGE($AL$4:$AL$34)</formula>
    </cfRule>
    <cfRule type="cellIs" priority="137" dxfId="9" operator="greaterThan">
      <formula>$AL$41</formula>
    </cfRule>
  </conditionalFormatting>
  <conditionalFormatting sqref="Q4:Q34">
    <cfRule type="cellIs" priority="33" dxfId="5" operator="greaterThan">
      <formula>$Q$41</formula>
    </cfRule>
  </conditionalFormatting>
  <conditionalFormatting sqref="R4:R34">
    <cfRule type="cellIs" priority="32" dxfId="5" operator="greaterThan">
      <formula>$R$41</formula>
    </cfRule>
  </conditionalFormatting>
  <conditionalFormatting sqref="W4:W34">
    <cfRule type="cellIs" priority="27" dxfId="5" operator="greaterThan">
      <formula>$W$41</formula>
    </cfRule>
  </conditionalFormatting>
  <conditionalFormatting sqref="X4:X34">
    <cfRule type="cellIs" priority="26" dxfId="5" operator="greaterThan">
      <formula>$X$41</formula>
    </cfRule>
  </conditionalFormatting>
  <conditionalFormatting sqref="AK37">
    <cfRule type="cellIs" priority="23" dxfId="4" operator="equal">
      <formula>$AK$39+MAX($AK$4:$AK$34)</formula>
    </cfRule>
    <cfRule type="cellIs" priority="24" dxfId="3" operator="greaterThan">
      <formula>$AK$39</formula>
    </cfRule>
  </conditionalFormatting>
  <conditionalFormatting sqref="AF36">
    <cfRule type="cellIs" priority="1" dxfId="857" operator="greaterThanOrEqual">
      <formula>$AF$41</formula>
    </cfRule>
  </conditionalFormatting>
  <dataValidations count="4">
    <dataValidation type="decimal" allowBlank="1" showInputMessage="1" showErrorMessage="1" errorTitle="Numbers Only" error="Enter Numbers Only" sqref="AD4:AD39 AB4:AB39 AE39:AE41 AC39:AC41 AF39 AD41 AG39:AH41 AJ39:AN41 AF41 I4:Z38 I39:AA41 AF4:AM38">
      <formula1>0</formula1>
      <formula2>99999999</formula2>
    </dataValidation>
    <dataValidation type="decimal" allowBlank="1" showInputMessage="1" showErrorMessage="1" errorTitle="Numbers Only" error="Enter Nubers Only" sqref="AF40 AB40:AB41 AD40 AI39:AI40">
      <formula1>0</formula1>
      <formula2>99999999</formula2>
    </dataValidation>
    <dataValidation type="decimal" allowBlank="1" showInputMessage="1" showErrorMessage="1" errorTitle="Numbers Only" sqref="AI41">
      <formula1>0</formula1>
      <formula2>99999999</formula2>
    </dataValidation>
    <dataValidation type="custom" allowBlank="1" showInputMessage="1" showErrorMessage="1" error="Only the less than symbol &quot;&lt;&quot; may be entered in this column." sqref="AA4:AA34 AC4:AC34 AE4:AE34">
      <formula1>AA4:AA12318="&lt;"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T599"/>
  <sheetViews>
    <sheetView zoomScale="60" zoomScaleNormal="60" zoomScalePageLayoutView="55" workbookViewId="0" topLeftCell="C17">
      <selection activeCell="E45" sqref="E45"/>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124" width="8.7109375" style="165" customWidth="1"/>
    <col min="125" max="16384" width="8.7109375" style="17" customWidth="1"/>
  </cols>
  <sheetData>
    <row r="1" spans="2:124"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row>
    <row r="2" spans="2:124" s="5" customFormat="1" ht="111" customHeight="1" hidden="1" thickBot="1">
      <c r="B2" s="84"/>
      <c r="C2" s="6"/>
      <c r="D2" s="6"/>
      <c r="E2" s="7"/>
      <c r="F2" s="8"/>
      <c r="G2" s="8"/>
      <c r="H2" s="8" t="s">
        <v>227</v>
      </c>
      <c r="I2" s="9">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518"/>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row>
    <row r="3" spans="2:124" s="5" customFormat="1" ht="220.5" customHeight="1" hidden="1" thickBot="1">
      <c r="B3" s="85" t="s">
        <v>165</v>
      </c>
      <c r="C3" s="14" t="s">
        <v>236</v>
      </c>
      <c r="D3" s="14" t="s">
        <v>237</v>
      </c>
      <c r="E3" s="30" t="s">
        <v>238</v>
      </c>
      <c r="F3" s="14" t="s">
        <v>239</v>
      </c>
      <c r="G3" s="14" t="s">
        <v>240</v>
      </c>
      <c r="H3" s="14" t="s">
        <v>241</v>
      </c>
      <c r="I3" s="12"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343"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row>
    <row r="4" spans="1:124" ht="21" customHeight="1">
      <c r="A4" s="593"/>
      <c r="B4" s="594"/>
      <c r="C4" s="334" t="str">
        <f>'Permit Limits'!E5</f>
        <v>TN0067865</v>
      </c>
      <c r="D4" s="334" t="str">
        <f>'Permit Limits'!D10</f>
        <v>External Outfall</v>
      </c>
      <c r="E4" s="335" t="str">
        <f>'Permit Limits'!E10</f>
        <v>001</v>
      </c>
      <c r="F4" s="334">
        <f>'Permit Limits'!H5</f>
        <v>2024</v>
      </c>
      <c r="G4" s="18" t="s">
        <v>328</v>
      </c>
      <c r="H4" s="336">
        <v>1</v>
      </c>
      <c r="I4" s="49">
        <v>0</v>
      </c>
      <c r="J4" s="314">
        <v>0.124</v>
      </c>
      <c r="K4" s="314">
        <v>0.128</v>
      </c>
      <c r="L4" s="308">
        <v>0</v>
      </c>
      <c r="M4" s="307"/>
      <c r="N4" s="308"/>
      <c r="O4" s="367" t="str">
        <f aca="true" t="shared" si="0" ref="O4:O33">IF(N4&lt;&gt;0,(8.34*K4*N4),"")</f>
        <v/>
      </c>
      <c r="P4" s="367" t="str">
        <f aca="true" t="shared" si="1" ref="P4:P33">IF(M4&lt;&gt;0,(1-N4/M4)*100,"")</f>
        <v/>
      </c>
      <c r="Q4" s="308"/>
      <c r="R4" s="64"/>
      <c r="S4" s="307"/>
      <c r="T4" s="308"/>
      <c r="U4" s="367" t="str">
        <f aca="true" t="shared" si="2" ref="U4:U33">IF(T4&lt;&gt;0,(8.34*K4*T4),"")</f>
        <v/>
      </c>
      <c r="V4" s="367" t="str">
        <f>IF(S4&lt;&gt;0,(1-T4/S4)*100,"")</f>
        <v/>
      </c>
      <c r="W4" s="308"/>
      <c r="X4" s="64"/>
      <c r="Y4" s="64">
        <v>8.92</v>
      </c>
      <c r="Z4" s="64">
        <v>7.29</v>
      </c>
      <c r="AA4" s="310"/>
      <c r="AB4" s="309"/>
      <c r="AC4" s="310"/>
      <c r="AD4" s="64"/>
      <c r="AE4" s="310"/>
      <c r="AF4" s="145">
        <v>1.13</v>
      </c>
      <c r="AG4" s="308"/>
      <c r="AH4" s="367" t="str">
        <f aca="true" t="shared" si="3" ref="AH4:AH33">IF(AG4&lt;&gt;0,(8.34*K4*AG4),"")</f>
        <v/>
      </c>
      <c r="AI4" s="308"/>
      <c r="AJ4" s="311" t="str">
        <f aca="true" t="shared" si="4" ref="AJ4:AJ33">IF(AI4&lt;&gt;0,(8.34*K4*AI4),"")</f>
        <v/>
      </c>
      <c r="AK4" s="308"/>
      <c r="AL4" s="367" t="str">
        <f aca="true" t="shared" si="5" ref="AL4:AL33">IF(AK4&lt;&gt;0,(8.34*K4*AK4),"")</f>
        <v/>
      </c>
      <c r="AM4" s="308"/>
      <c r="AN4" s="367" t="str">
        <f aca="true" t="shared" si="6" ref="AN4:AN33">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row>
    <row r="5" spans="1:124" ht="21" customHeight="1">
      <c r="A5" s="595"/>
      <c r="B5" s="596"/>
      <c r="C5" s="338" t="str">
        <f>C4</f>
        <v>TN0067865</v>
      </c>
      <c r="D5" s="338" t="str">
        <f>D4</f>
        <v>External Outfall</v>
      </c>
      <c r="E5" s="337" t="str">
        <f>E4</f>
        <v>001</v>
      </c>
      <c r="F5" s="338">
        <f>F4</f>
        <v>2024</v>
      </c>
      <c r="G5" s="338" t="s">
        <v>328</v>
      </c>
      <c r="H5" s="339">
        <v>2</v>
      </c>
      <c r="I5" s="100">
        <v>0</v>
      </c>
      <c r="J5" s="106">
        <v>0.143</v>
      </c>
      <c r="K5" s="106">
        <v>0.143</v>
      </c>
      <c r="L5" s="101">
        <v>0</v>
      </c>
      <c r="M5" s="112"/>
      <c r="N5" s="101"/>
      <c r="O5" s="361" t="str">
        <f t="shared" si="0"/>
        <v/>
      </c>
      <c r="P5" s="361" t="str">
        <f t="shared" si="1"/>
        <v/>
      </c>
      <c r="Q5" s="101"/>
      <c r="R5" s="109"/>
      <c r="S5" s="112"/>
      <c r="T5" s="101"/>
      <c r="U5" s="361" t="str">
        <f t="shared" si="2"/>
        <v/>
      </c>
      <c r="V5" s="361" t="str">
        <f>IF(S5&lt;&gt;0,(1-T5/S5)*100,"")</f>
        <v/>
      </c>
      <c r="W5" s="101"/>
      <c r="X5" s="109"/>
      <c r="Y5" s="109">
        <v>8.32</v>
      </c>
      <c r="Z5" s="109">
        <v>7.23</v>
      </c>
      <c r="AA5" s="53"/>
      <c r="AB5" s="66"/>
      <c r="AC5" s="53"/>
      <c r="AD5" s="109"/>
      <c r="AE5" s="53"/>
      <c r="AF5" s="146">
        <v>0.78</v>
      </c>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row>
    <row r="6" spans="1:124" ht="21" customHeight="1">
      <c r="A6" s="595"/>
      <c r="B6" s="596"/>
      <c r="C6" s="338" t="str">
        <f>C4</f>
        <v>TN0067865</v>
      </c>
      <c r="D6" s="338" t="str">
        <f aca="true" t="shared" si="7" ref="D6:D33">D5</f>
        <v>External Outfall</v>
      </c>
      <c r="E6" s="337" t="str">
        <f aca="true" t="shared" si="8" ref="E6:E33">E5</f>
        <v>001</v>
      </c>
      <c r="F6" s="338">
        <f aca="true" t="shared" si="9" ref="F6:F33">F5</f>
        <v>2024</v>
      </c>
      <c r="G6" s="338" t="s">
        <v>328</v>
      </c>
      <c r="H6" s="339">
        <v>3</v>
      </c>
      <c r="I6" s="104">
        <v>0.65</v>
      </c>
      <c r="J6" s="107">
        <v>0.182</v>
      </c>
      <c r="K6" s="107">
        <v>0.181</v>
      </c>
      <c r="L6" s="102">
        <v>0</v>
      </c>
      <c r="M6" s="113">
        <v>522</v>
      </c>
      <c r="N6" s="102">
        <v>19</v>
      </c>
      <c r="O6" s="361">
        <f t="shared" si="0"/>
        <v>28.681259999999998</v>
      </c>
      <c r="P6" s="361">
        <f t="shared" si="1"/>
        <v>96.36015325670499</v>
      </c>
      <c r="Q6" s="102"/>
      <c r="R6" s="110"/>
      <c r="S6" s="113"/>
      <c r="T6" s="102">
        <v>10</v>
      </c>
      <c r="U6" s="361">
        <f t="shared" si="2"/>
        <v>15.095399999999998</v>
      </c>
      <c r="V6" s="361" t="str">
        <f aca="true" t="shared" si="10" ref="V6:V33">IF(S6&lt;&gt;0,(1-T6/S6)*100,"")</f>
        <v/>
      </c>
      <c r="W6" s="102"/>
      <c r="X6" s="110"/>
      <c r="Y6" s="110">
        <v>8.27</v>
      </c>
      <c r="Z6" s="110">
        <v>7.3</v>
      </c>
      <c r="AA6" s="55" t="s">
        <v>406</v>
      </c>
      <c r="AB6" s="67">
        <v>0.1</v>
      </c>
      <c r="AC6" s="55" t="s">
        <v>406</v>
      </c>
      <c r="AD6" s="110">
        <v>1</v>
      </c>
      <c r="AE6" s="55"/>
      <c r="AF6" s="147">
        <v>1.4</v>
      </c>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row>
    <row r="7" spans="1:124" ht="21" customHeight="1">
      <c r="A7" s="595"/>
      <c r="B7" s="596"/>
      <c r="C7" s="338" t="str">
        <f aca="true" t="shared" si="11" ref="C7:C33">C5</f>
        <v>TN0067865</v>
      </c>
      <c r="D7" s="338" t="str">
        <f t="shared" si="7"/>
        <v>External Outfall</v>
      </c>
      <c r="E7" s="337" t="str">
        <f t="shared" si="8"/>
        <v>001</v>
      </c>
      <c r="F7" s="338">
        <f t="shared" si="9"/>
        <v>2024</v>
      </c>
      <c r="G7" s="338" t="s">
        <v>328</v>
      </c>
      <c r="H7" s="339">
        <v>4</v>
      </c>
      <c r="I7" s="100">
        <v>0</v>
      </c>
      <c r="J7" s="106">
        <v>0.17</v>
      </c>
      <c r="K7" s="106">
        <v>0.186</v>
      </c>
      <c r="L7" s="101">
        <v>0</v>
      </c>
      <c r="M7" s="112"/>
      <c r="N7" s="101"/>
      <c r="O7" s="361" t="str">
        <f t="shared" si="0"/>
        <v/>
      </c>
      <c r="P7" s="361" t="str">
        <f t="shared" si="1"/>
        <v/>
      </c>
      <c r="Q7" s="101"/>
      <c r="R7" s="109"/>
      <c r="S7" s="112"/>
      <c r="T7" s="101"/>
      <c r="U7" s="361" t="str">
        <f t="shared" si="2"/>
        <v/>
      </c>
      <c r="V7" s="361" t="str">
        <f t="shared" si="10"/>
        <v/>
      </c>
      <c r="W7" s="101"/>
      <c r="X7" s="109"/>
      <c r="Y7" s="109">
        <v>8.49</v>
      </c>
      <c r="Z7" s="109">
        <v>7.38</v>
      </c>
      <c r="AA7" s="53"/>
      <c r="AB7" s="66"/>
      <c r="AC7" s="53"/>
      <c r="AD7" s="109"/>
      <c r="AE7" s="53"/>
      <c r="AF7" s="146">
        <v>1.29</v>
      </c>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row>
    <row r="8" spans="1:124" ht="21" customHeight="1">
      <c r="A8" s="595"/>
      <c r="B8" s="596"/>
      <c r="C8" s="338" t="str">
        <f t="shared" si="11"/>
        <v>TN0067865</v>
      </c>
      <c r="D8" s="338" t="str">
        <f t="shared" si="7"/>
        <v>External Outfall</v>
      </c>
      <c r="E8" s="337" t="str">
        <f t="shared" si="8"/>
        <v>001</v>
      </c>
      <c r="F8" s="338">
        <f t="shared" si="9"/>
        <v>2024</v>
      </c>
      <c r="G8" s="338" t="s">
        <v>328</v>
      </c>
      <c r="H8" s="339">
        <v>5</v>
      </c>
      <c r="I8" s="104">
        <v>0</v>
      </c>
      <c r="J8" s="107">
        <v>0.129</v>
      </c>
      <c r="K8" s="107">
        <v>0.133</v>
      </c>
      <c r="L8" s="102">
        <v>0</v>
      </c>
      <c r="M8" s="113"/>
      <c r="N8" s="102"/>
      <c r="O8" s="361" t="str">
        <f t="shared" si="0"/>
        <v/>
      </c>
      <c r="P8" s="361" t="str">
        <f t="shared" si="1"/>
        <v/>
      </c>
      <c r="Q8" s="102"/>
      <c r="R8" s="110"/>
      <c r="S8" s="113"/>
      <c r="T8" s="102"/>
      <c r="U8" s="361" t="str">
        <f t="shared" si="2"/>
        <v/>
      </c>
      <c r="V8" s="361" t="str">
        <f t="shared" si="10"/>
        <v/>
      </c>
      <c r="W8" s="102"/>
      <c r="X8" s="110"/>
      <c r="Y8" s="110"/>
      <c r="Z8" s="110"/>
      <c r="AA8" s="55"/>
      <c r="AB8" s="67"/>
      <c r="AC8" s="55"/>
      <c r="AD8" s="110"/>
      <c r="AE8" s="55"/>
      <c r="AF8" s="147"/>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row>
    <row r="9" spans="1:124" ht="21" customHeight="1">
      <c r="A9" s="595"/>
      <c r="B9" s="596"/>
      <c r="C9" s="338" t="str">
        <f t="shared" si="11"/>
        <v>TN0067865</v>
      </c>
      <c r="D9" s="338" t="str">
        <f t="shared" si="7"/>
        <v>External Outfall</v>
      </c>
      <c r="E9" s="337" t="str">
        <f t="shared" si="8"/>
        <v>001</v>
      </c>
      <c r="F9" s="338">
        <f t="shared" si="9"/>
        <v>2024</v>
      </c>
      <c r="G9" s="338" t="s">
        <v>328</v>
      </c>
      <c r="H9" s="339">
        <v>6</v>
      </c>
      <c r="I9" s="100">
        <v>0</v>
      </c>
      <c r="J9" s="106">
        <v>0.139</v>
      </c>
      <c r="K9" s="106">
        <v>0.144</v>
      </c>
      <c r="L9" s="101">
        <v>0</v>
      </c>
      <c r="M9" s="112"/>
      <c r="N9" s="101"/>
      <c r="O9" s="361" t="str">
        <f t="shared" si="0"/>
        <v/>
      </c>
      <c r="P9" s="361" t="str">
        <f t="shared" si="1"/>
        <v/>
      </c>
      <c r="Q9" s="101">
        <v>19</v>
      </c>
      <c r="R9" s="109">
        <v>28.7</v>
      </c>
      <c r="S9" s="112"/>
      <c r="T9" s="101"/>
      <c r="U9" s="361" t="str">
        <f t="shared" si="2"/>
        <v/>
      </c>
      <c r="V9" s="361" t="str">
        <f t="shared" si="10"/>
        <v/>
      </c>
      <c r="W9" s="101">
        <v>10</v>
      </c>
      <c r="X9" s="109">
        <v>15.1</v>
      </c>
      <c r="Y9" s="109"/>
      <c r="Z9" s="109"/>
      <c r="AA9" s="53"/>
      <c r="AB9" s="66"/>
      <c r="AC9" s="53"/>
      <c r="AD9" s="109"/>
      <c r="AE9" s="53"/>
      <c r="AF9" s="146"/>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row>
    <row r="10" spans="1:124" ht="21" customHeight="1">
      <c r="A10" s="595"/>
      <c r="B10" s="596"/>
      <c r="C10" s="338" t="str">
        <f t="shared" si="11"/>
        <v>TN0067865</v>
      </c>
      <c r="D10" s="338" t="str">
        <f t="shared" si="7"/>
        <v>External Outfall</v>
      </c>
      <c r="E10" s="337" t="str">
        <f t="shared" si="8"/>
        <v>001</v>
      </c>
      <c r="F10" s="338">
        <f t="shared" si="9"/>
        <v>2024</v>
      </c>
      <c r="G10" s="338" t="s">
        <v>328</v>
      </c>
      <c r="H10" s="339">
        <v>7</v>
      </c>
      <c r="I10" s="104">
        <v>0</v>
      </c>
      <c r="J10" s="107">
        <v>0.127</v>
      </c>
      <c r="K10" s="107">
        <v>0.132</v>
      </c>
      <c r="L10" s="102">
        <v>0</v>
      </c>
      <c r="M10" s="113"/>
      <c r="N10" s="102"/>
      <c r="O10" s="361" t="str">
        <f t="shared" si="0"/>
        <v/>
      </c>
      <c r="P10" s="361" t="str">
        <f t="shared" si="1"/>
        <v/>
      </c>
      <c r="Q10" s="102"/>
      <c r="R10" s="110"/>
      <c r="S10" s="113"/>
      <c r="T10" s="102"/>
      <c r="U10" s="361" t="str">
        <f t="shared" si="2"/>
        <v/>
      </c>
      <c r="V10" s="361" t="str">
        <f t="shared" si="10"/>
        <v/>
      </c>
      <c r="W10" s="102"/>
      <c r="X10" s="110"/>
      <c r="Y10" s="110">
        <v>8.4</v>
      </c>
      <c r="Z10" s="110">
        <v>7.33</v>
      </c>
      <c r="AA10" s="55"/>
      <c r="AB10" s="67"/>
      <c r="AC10" s="55"/>
      <c r="AD10" s="110"/>
      <c r="AE10" s="55"/>
      <c r="AF10" s="147">
        <v>0.91</v>
      </c>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row>
    <row r="11" spans="1:124" ht="21" customHeight="1">
      <c r="A11" s="595"/>
      <c r="B11" s="596"/>
      <c r="C11" s="338" t="str">
        <f t="shared" si="11"/>
        <v>TN0067865</v>
      </c>
      <c r="D11" s="338" t="str">
        <f t="shared" si="7"/>
        <v>External Outfall</v>
      </c>
      <c r="E11" s="337" t="str">
        <f t="shared" si="8"/>
        <v>001</v>
      </c>
      <c r="F11" s="338">
        <f t="shared" si="9"/>
        <v>2024</v>
      </c>
      <c r="G11" s="338" t="s">
        <v>328</v>
      </c>
      <c r="H11" s="339">
        <v>8</v>
      </c>
      <c r="I11" s="100">
        <v>0.3</v>
      </c>
      <c r="J11" s="106">
        <v>0.149</v>
      </c>
      <c r="K11" s="106">
        <v>0.154</v>
      </c>
      <c r="L11" s="101">
        <v>0</v>
      </c>
      <c r="M11" s="112"/>
      <c r="N11" s="101"/>
      <c r="O11" s="361" t="str">
        <f t="shared" si="0"/>
        <v/>
      </c>
      <c r="P11" s="361" t="str">
        <f t="shared" si="1"/>
        <v/>
      </c>
      <c r="Q11" s="101"/>
      <c r="R11" s="109"/>
      <c r="S11" s="112"/>
      <c r="T11" s="101"/>
      <c r="U11" s="361" t="str">
        <f t="shared" si="2"/>
        <v/>
      </c>
      <c r="V11" s="361" t="str">
        <f t="shared" si="10"/>
        <v/>
      </c>
      <c r="W11" s="101"/>
      <c r="X11" s="109"/>
      <c r="Y11" s="109">
        <v>7.64</v>
      </c>
      <c r="Z11" s="109">
        <v>7.3</v>
      </c>
      <c r="AA11" s="53"/>
      <c r="AB11" s="66"/>
      <c r="AC11" s="53"/>
      <c r="AD11" s="109"/>
      <c r="AE11" s="53"/>
      <c r="AF11" s="146">
        <v>1.07</v>
      </c>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row>
    <row r="12" spans="1:124" ht="21" customHeight="1">
      <c r="A12" s="595"/>
      <c r="B12" s="596"/>
      <c r="C12" s="338" t="str">
        <f t="shared" si="11"/>
        <v>TN0067865</v>
      </c>
      <c r="D12" s="338" t="str">
        <f t="shared" si="7"/>
        <v>External Outfall</v>
      </c>
      <c r="E12" s="337" t="str">
        <f t="shared" si="8"/>
        <v>001</v>
      </c>
      <c r="F12" s="338">
        <f t="shared" si="9"/>
        <v>2024</v>
      </c>
      <c r="G12" s="338" t="s">
        <v>328</v>
      </c>
      <c r="H12" s="339">
        <v>9</v>
      </c>
      <c r="I12" s="104">
        <v>0.07</v>
      </c>
      <c r="J12" s="107">
        <v>0.123</v>
      </c>
      <c r="K12" s="107">
        <v>0.134</v>
      </c>
      <c r="L12" s="102">
        <v>0</v>
      </c>
      <c r="M12" s="113"/>
      <c r="N12" s="102"/>
      <c r="O12" s="361" t="str">
        <f t="shared" si="0"/>
        <v/>
      </c>
      <c r="P12" s="361" t="str">
        <f t="shared" si="1"/>
        <v/>
      </c>
      <c r="Q12" s="102"/>
      <c r="R12" s="110"/>
      <c r="S12" s="113"/>
      <c r="T12" s="102"/>
      <c r="U12" s="361" t="str">
        <f t="shared" si="2"/>
        <v/>
      </c>
      <c r="V12" s="361" t="str">
        <f t="shared" si="10"/>
        <v/>
      </c>
      <c r="W12" s="102"/>
      <c r="X12" s="110"/>
      <c r="Y12" s="110">
        <v>7.9</v>
      </c>
      <c r="Z12" s="110">
        <v>7.27</v>
      </c>
      <c r="AA12" s="55"/>
      <c r="AB12" s="67"/>
      <c r="AC12" s="55"/>
      <c r="AD12" s="110"/>
      <c r="AE12" s="55"/>
      <c r="AF12" s="147">
        <v>1.53</v>
      </c>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row>
    <row r="13" spans="1:124" ht="21" customHeight="1">
      <c r="A13" s="595"/>
      <c r="B13" s="596"/>
      <c r="C13" s="338" t="str">
        <f t="shared" si="11"/>
        <v>TN0067865</v>
      </c>
      <c r="D13" s="338" t="str">
        <f t="shared" si="7"/>
        <v>External Outfall</v>
      </c>
      <c r="E13" s="337" t="str">
        <f t="shared" si="8"/>
        <v>001</v>
      </c>
      <c r="F13" s="338">
        <f t="shared" si="9"/>
        <v>2024</v>
      </c>
      <c r="G13" s="338" t="s">
        <v>328</v>
      </c>
      <c r="H13" s="339">
        <v>10</v>
      </c>
      <c r="I13" s="100">
        <v>0.32</v>
      </c>
      <c r="J13" s="106">
        <v>0.114</v>
      </c>
      <c r="K13" s="106">
        <v>0.123</v>
      </c>
      <c r="L13" s="101">
        <v>0</v>
      </c>
      <c r="M13" s="112"/>
      <c r="N13" s="101"/>
      <c r="O13" s="361" t="str">
        <f t="shared" si="0"/>
        <v/>
      </c>
      <c r="P13" s="361" t="str">
        <f t="shared" si="1"/>
        <v/>
      </c>
      <c r="Q13" s="101"/>
      <c r="R13" s="109"/>
      <c r="S13" s="112"/>
      <c r="T13" s="101"/>
      <c r="U13" s="361" t="str">
        <f t="shared" si="2"/>
        <v/>
      </c>
      <c r="V13" s="361" t="str">
        <f t="shared" si="10"/>
        <v/>
      </c>
      <c r="W13" s="101"/>
      <c r="X13" s="109"/>
      <c r="Y13" s="109">
        <v>8.29</v>
      </c>
      <c r="Z13" s="109">
        <v>7.35</v>
      </c>
      <c r="AA13" s="53"/>
      <c r="AB13" s="66"/>
      <c r="AC13" s="53"/>
      <c r="AD13" s="109"/>
      <c r="AE13" s="53"/>
      <c r="AF13" s="146">
        <v>1.35</v>
      </c>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row>
    <row r="14" spans="1:124" ht="21" customHeight="1">
      <c r="A14" s="595"/>
      <c r="B14" s="596"/>
      <c r="C14" s="338" t="str">
        <f t="shared" si="11"/>
        <v>TN0067865</v>
      </c>
      <c r="D14" s="338" t="str">
        <f t="shared" si="7"/>
        <v>External Outfall</v>
      </c>
      <c r="E14" s="337" t="str">
        <f t="shared" si="8"/>
        <v>001</v>
      </c>
      <c r="F14" s="338">
        <f t="shared" si="9"/>
        <v>2024</v>
      </c>
      <c r="G14" s="338" t="s">
        <v>328</v>
      </c>
      <c r="H14" s="339">
        <v>11</v>
      </c>
      <c r="I14" s="104">
        <v>0.8</v>
      </c>
      <c r="J14" s="107">
        <v>0.136</v>
      </c>
      <c r="K14" s="107">
        <v>0.148</v>
      </c>
      <c r="L14" s="102">
        <v>0</v>
      </c>
      <c r="M14" s="70">
        <v>1330</v>
      </c>
      <c r="N14" s="71">
        <v>12</v>
      </c>
      <c r="O14" s="361">
        <f t="shared" si="0"/>
        <v>14.811839999999998</v>
      </c>
      <c r="P14" s="361">
        <f t="shared" si="1"/>
        <v>99.09774436090225</v>
      </c>
      <c r="Q14" s="102"/>
      <c r="R14" s="110"/>
      <c r="S14" s="70"/>
      <c r="T14" s="71">
        <v>10</v>
      </c>
      <c r="U14" s="361">
        <f t="shared" si="2"/>
        <v>12.3432</v>
      </c>
      <c r="V14" s="361" t="str">
        <f t="shared" si="10"/>
        <v/>
      </c>
      <c r="W14" s="71"/>
      <c r="X14" s="72"/>
      <c r="Y14" s="110">
        <v>7.05</v>
      </c>
      <c r="Z14" s="110">
        <v>7.3</v>
      </c>
      <c r="AA14" s="55" t="s">
        <v>406</v>
      </c>
      <c r="AB14" s="67">
        <v>0.1</v>
      </c>
      <c r="AC14" s="55" t="s">
        <v>406</v>
      </c>
      <c r="AD14" s="110">
        <v>1</v>
      </c>
      <c r="AE14" s="55"/>
      <c r="AF14" s="147">
        <v>1.15</v>
      </c>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row>
    <row r="15" spans="1:124" ht="21" customHeight="1">
      <c r="A15" s="595"/>
      <c r="B15" s="596"/>
      <c r="C15" s="338" t="str">
        <f t="shared" si="11"/>
        <v>TN0067865</v>
      </c>
      <c r="D15" s="338" t="str">
        <f t="shared" si="7"/>
        <v>External Outfall</v>
      </c>
      <c r="E15" s="337" t="str">
        <f t="shared" si="8"/>
        <v>001</v>
      </c>
      <c r="F15" s="338">
        <f t="shared" si="9"/>
        <v>2024</v>
      </c>
      <c r="G15" s="338" t="s">
        <v>328</v>
      </c>
      <c r="H15" s="339">
        <v>12</v>
      </c>
      <c r="I15" s="100">
        <v>0</v>
      </c>
      <c r="J15" s="106">
        <v>0.18</v>
      </c>
      <c r="K15" s="106">
        <v>0.174</v>
      </c>
      <c r="L15" s="101">
        <v>0</v>
      </c>
      <c r="M15" s="112"/>
      <c r="N15" s="101"/>
      <c r="O15" s="361" t="str">
        <f t="shared" si="0"/>
        <v/>
      </c>
      <c r="P15" s="361" t="str">
        <f t="shared" si="1"/>
        <v/>
      </c>
      <c r="Q15" s="101"/>
      <c r="R15" s="109"/>
      <c r="S15" s="112"/>
      <c r="T15" s="101"/>
      <c r="U15" s="361" t="str">
        <f t="shared" si="2"/>
        <v/>
      </c>
      <c r="V15" s="361" t="str">
        <f t="shared" si="10"/>
        <v/>
      </c>
      <c r="W15" s="101"/>
      <c r="X15" s="109"/>
      <c r="Y15" s="109"/>
      <c r="Z15" s="109"/>
      <c r="AA15" s="53"/>
      <c r="AB15" s="66"/>
      <c r="AC15" s="53"/>
      <c r="AD15" s="109"/>
      <c r="AE15" s="53"/>
      <c r="AF15" s="146"/>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row>
    <row r="16" spans="1:124" ht="21" customHeight="1">
      <c r="A16" s="595"/>
      <c r="B16" s="596"/>
      <c r="C16" s="338" t="str">
        <f t="shared" si="11"/>
        <v>TN0067865</v>
      </c>
      <c r="D16" s="338" t="str">
        <f t="shared" si="7"/>
        <v>External Outfall</v>
      </c>
      <c r="E16" s="337" t="str">
        <f t="shared" si="8"/>
        <v>001</v>
      </c>
      <c r="F16" s="338">
        <f t="shared" si="9"/>
        <v>2024</v>
      </c>
      <c r="G16" s="338" t="s">
        <v>328</v>
      </c>
      <c r="H16" s="339">
        <v>13</v>
      </c>
      <c r="I16" s="104">
        <v>0</v>
      </c>
      <c r="J16" s="107">
        <v>0.167</v>
      </c>
      <c r="K16" s="107">
        <v>0.166</v>
      </c>
      <c r="L16" s="102">
        <v>0</v>
      </c>
      <c r="M16" s="70"/>
      <c r="N16" s="71"/>
      <c r="O16" s="361" t="str">
        <f t="shared" si="0"/>
        <v/>
      </c>
      <c r="P16" s="361" t="str">
        <f t="shared" si="1"/>
        <v/>
      </c>
      <c r="Q16" s="102">
        <v>12</v>
      </c>
      <c r="R16" s="110">
        <v>14.8</v>
      </c>
      <c r="S16" s="70"/>
      <c r="T16" s="71"/>
      <c r="U16" s="361" t="str">
        <f t="shared" si="2"/>
        <v/>
      </c>
      <c r="V16" s="361" t="str">
        <f t="shared" si="10"/>
        <v/>
      </c>
      <c r="W16" s="71">
        <v>10</v>
      </c>
      <c r="X16" s="72">
        <v>12.3</v>
      </c>
      <c r="Y16" s="72"/>
      <c r="Z16" s="72"/>
      <c r="AA16" s="73"/>
      <c r="AB16" s="31"/>
      <c r="AC16" s="73"/>
      <c r="AD16" s="72"/>
      <c r="AE16" s="73"/>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row>
    <row r="17" spans="1:40" ht="21" customHeight="1">
      <c r="A17" s="595"/>
      <c r="B17" s="596"/>
      <c r="C17" s="338" t="str">
        <f t="shared" si="11"/>
        <v>TN0067865</v>
      </c>
      <c r="D17" s="338" t="str">
        <f t="shared" si="7"/>
        <v>External Outfall</v>
      </c>
      <c r="E17" s="337" t="str">
        <f t="shared" si="8"/>
        <v>001</v>
      </c>
      <c r="F17" s="338">
        <f t="shared" si="9"/>
        <v>2024</v>
      </c>
      <c r="G17" s="338" t="s">
        <v>328</v>
      </c>
      <c r="H17" s="339">
        <v>14</v>
      </c>
      <c r="I17" s="100">
        <v>0</v>
      </c>
      <c r="J17" s="106">
        <v>0.16</v>
      </c>
      <c r="K17" s="106">
        <v>0.154</v>
      </c>
      <c r="L17" s="101">
        <v>0</v>
      </c>
      <c r="M17" s="112"/>
      <c r="N17" s="101"/>
      <c r="O17" s="361" t="str">
        <f t="shared" si="0"/>
        <v/>
      </c>
      <c r="P17" s="361" t="str">
        <f t="shared" si="1"/>
        <v/>
      </c>
      <c r="Q17" s="101"/>
      <c r="R17" s="109"/>
      <c r="S17" s="112"/>
      <c r="T17" s="101"/>
      <c r="U17" s="361" t="str">
        <f t="shared" si="2"/>
        <v/>
      </c>
      <c r="V17" s="361" t="str">
        <f t="shared" si="10"/>
        <v/>
      </c>
      <c r="W17" s="101"/>
      <c r="X17" s="109"/>
      <c r="Y17" s="109">
        <v>7.19</v>
      </c>
      <c r="Z17" s="109">
        <v>7.3</v>
      </c>
      <c r="AA17" s="53"/>
      <c r="AB17" s="66"/>
      <c r="AC17" s="53"/>
      <c r="AD17" s="109"/>
      <c r="AE17" s="53"/>
      <c r="AF17" s="146">
        <v>1.03</v>
      </c>
      <c r="AG17" s="101"/>
      <c r="AH17" s="361" t="str">
        <f t="shared" si="3"/>
        <v/>
      </c>
      <c r="AI17" s="101"/>
      <c r="AJ17" s="361" t="str">
        <f t="shared" si="4"/>
        <v/>
      </c>
      <c r="AK17" s="101"/>
      <c r="AL17" s="361" t="str">
        <f t="shared" si="5"/>
        <v/>
      </c>
      <c r="AM17" s="101"/>
      <c r="AN17" s="361" t="str">
        <f t="shared" si="6"/>
        <v/>
      </c>
    </row>
    <row r="18" spans="1:40" ht="21" customHeight="1">
      <c r="A18" s="595"/>
      <c r="B18" s="596"/>
      <c r="C18" s="338" t="str">
        <f t="shared" si="11"/>
        <v>TN0067865</v>
      </c>
      <c r="D18" s="338" t="str">
        <f t="shared" si="7"/>
        <v>External Outfall</v>
      </c>
      <c r="E18" s="337" t="str">
        <f t="shared" si="8"/>
        <v>001</v>
      </c>
      <c r="F18" s="338">
        <f t="shared" si="9"/>
        <v>2024</v>
      </c>
      <c r="G18" s="338" t="s">
        <v>328</v>
      </c>
      <c r="H18" s="339">
        <v>15</v>
      </c>
      <c r="I18" s="104">
        <v>0</v>
      </c>
      <c r="J18" s="107">
        <v>0.166</v>
      </c>
      <c r="K18" s="107">
        <v>0.157</v>
      </c>
      <c r="L18" s="102">
        <v>0</v>
      </c>
      <c r="M18" s="113"/>
      <c r="N18" s="102"/>
      <c r="O18" s="361" t="str">
        <f t="shared" si="0"/>
        <v/>
      </c>
      <c r="P18" s="361" t="str">
        <f t="shared" si="1"/>
        <v/>
      </c>
      <c r="Q18" s="102"/>
      <c r="R18" s="110"/>
      <c r="S18" s="113"/>
      <c r="T18" s="102"/>
      <c r="U18" s="361" t="str">
        <f t="shared" si="2"/>
        <v/>
      </c>
      <c r="V18" s="361" t="str">
        <f t="shared" si="10"/>
        <v/>
      </c>
      <c r="W18" s="102"/>
      <c r="X18" s="110"/>
      <c r="Y18" s="110">
        <v>6.4</v>
      </c>
      <c r="Z18" s="110">
        <v>7.3</v>
      </c>
      <c r="AA18" s="55"/>
      <c r="AB18" s="67"/>
      <c r="AC18" s="55"/>
      <c r="AD18" s="110"/>
      <c r="AE18" s="55"/>
      <c r="AF18" s="147">
        <v>1.43</v>
      </c>
      <c r="AG18" s="102"/>
      <c r="AH18" s="361" t="str">
        <f t="shared" si="3"/>
        <v/>
      </c>
      <c r="AI18" s="102"/>
      <c r="AJ18" s="361" t="str">
        <f t="shared" si="4"/>
        <v/>
      </c>
      <c r="AK18" s="102"/>
      <c r="AL18" s="361" t="str">
        <f t="shared" si="5"/>
        <v/>
      </c>
      <c r="AM18" s="102"/>
      <c r="AN18" s="361" t="str">
        <f t="shared" si="6"/>
        <v/>
      </c>
    </row>
    <row r="19" spans="1:40" ht="21" customHeight="1">
      <c r="A19" s="595"/>
      <c r="B19" s="596"/>
      <c r="C19" s="338" t="str">
        <f t="shared" si="11"/>
        <v>TN0067865</v>
      </c>
      <c r="D19" s="338" t="str">
        <f t="shared" si="7"/>
        <v>External Outfall</v>
      </c>
      <c r="E19" s="337" t="str">
        <f t="shared" si="8"/>
        <v>001</v>
      </c>
      <c r="F19" s="338">
        <f t="shared" si="9"/>
        <v>2024</v>
      </c>
      <c r="G19" s="338" t="s">
        <v>328</v>
      </c>
      <c r="H19" s="339">
        <v>16</v>
      </c>
      <c r="I19" s="100">
        <v>0.01</v>
      </c>
      <c r="J19" s="106">
        <v>0.151</v>
      </c>
      <c r="K19" s="106">
        <v>0.179</v>
      </c>
      <c r="L19" s="101">
        <v>0</v>
      </c>
      <c r="M19" s="112"/>
      <c r="N19" s="101"/>
      <c r="O19" s="361" t="str">
        <f t="shared" si="0"/>
        <v/>
      </c>
      <c r="P19" s="361" t="str">
        <f t="shared" si="1"/>
        <v/>
      </c>
      <c r="Q19" s="101"/>
      <c r="R19" s="109"/>
      <c r="S19" s="112"/>
      <c r="T19" s="101"/>
      <c r="U19" s="361" t="str">
        <f t="shared" si="2"/>
        <v/>
      </c>
      <c r="V19" s="361" t="str">
        <f t="shared" si="10"/>
        <v/>
      </c>
      <c r="W19" s="101"/>
      <c r="X19" s="109"/>
      <c r="Y19" s="109">
        <v>6.06</v>
      </c>
      <c r="Z19" s="109">
        <v>7.26</v>
      </c>
      <c r="AA19" s="53"/>
      <c r="AB19" s="66"/>
      <c r="AC19" s="53"/>
      <c r="AD19" s="109"/>
      <c r="AE19" s="53"/>
      <c r="AF19" s="146">
        <v>1.09</v>
      </c>
      <c r="AG19" s="101"/>
      <c r="AH19" s="361" t="str">
        <f t="shared" si="3"/>
        <v/>
      </c>
      <c r="AI19" s="101"/>
      <c r="AJ19" s="361" t="str">
        <f t="shared" si="4"/>
        <v/>
      </c>
      <c r="AK19" s="101"/>
      <c r="AL19" s="361" t="str">
        <f t="shared" si="5"/>
        <v/>
      </c>
      <c r="AM19" s="101"/>
      <c r="AN19" s="361" t="str">
        <f t="shared" si="6"/>
        <v/>
      </c>
    </row>
    <row r="20" spans="1:40" ht="21" customHeight="1">
      <c r="A20" s="595"/>
      <c r="B20" s="596"/>
      <c r="C20" s="338" t="str">
        <f t="shared" si="11"/>
        <v>TN0067865</v>
      </c>
      <c r="D20" s="338" t="str">
        <f t="shared" si="7"/>
        <v>External Outfall</v>
      </c>
      <c r="E20" s="337" t="str">
        <f t="shared" si="8"/>
        <v>001</v>
      </c>
      <c r="F20" s="338">
        <f t="shared" si="9"/>
        <v>2024</v>
      </c>
      <c r="G20" s="338" t="s">
        <v>328</v>
      </c>
      <c r="H20" s="339">
        <v>17</v>
      </c>
      <c r="I20" s="104">
        <v>0.03</v>
      </c>
      <c r="J20" s="107">
        <v>0.14</v>
      </c>
      <c r="K20" s="107">
        <v>0.127</v>
      </c>
      <c r="L20" s="102">
        <v>0</v>
      </c>
      <c r="M20" s="113">
        <v>488</v>
      </c>
      <c r="N20" s="102">
        <v>14</v>
      </c>
      <c r="O20" s="361">
        <f t="shared" si="0"/>
        <v>14.828520000000001</v>
      </c>
      <c r="P20" s="361">
        <f t="shared" si="1"/>
        <v>97.1311475409836</v>
      </c>
      <c r="Q20" s="102"/>
      <c r="R20" s="110"/>
      <c r="S20" s="113"/>
      <c r="T20" s="102">
        <v>10</v>
      </c>
      <c r="U20" s="361">
        <f t="shared" si="2"/>
        <v>10.5918</v>
      </c>
      <c r="V20" s="361" t="str">
        <f t="shared" si="10"/>
        <v/>
      </c>
      <c r="W20" s="102"/>
      <c r="X20" s="110"/>
      <c r="Y20" s="110">
        <v>6.7</v>
      </c>
      <c r="Z20" s="110">
        <v>7.3</v>
      </c>
      <c r="AA20" s="55" t="s">
        <v>406</v>
      </c>
      <c r="AB20" s="67">
        <v>0.1</v>
      </c>
      <c r="AC20" s="55" t="s">
        <v>406</v>
      </c>
      <c r="AD20" s="110">
        <v>1</v>
      </c>
      <c r="AE20" s="55"/>
      <c r="AF20" s="147">
        <v>1.21</v>
      </c>
      <c r="AG20" s="102"/>
      <c r="AH20" s="361" t="str">
        <f t="shared" si="3"/>
        <v/>
      </c>
      <c r="AI20" s="102"/>
      <c r="AJ20" s="361" t="str">
        <f t="shared" si="4"/>
        <v/>
      </c>
      <c r="AK20" s="102"/>
      <c r="AL20" s="361" t="str">
        <f t="shared" si="5"/>
        <v/>
      </c>
      <c r="AM20" s="102"/>
      <c r="AN20" s="361" t="str">
        <f t="shared" si="6"/>
        <v/>
      </c>
    </row>
    <row r="21" spans="1:40" ht="21" customHeight="1">
      <c r="A21" s="595"/>
      <c r="B21" s="596"/>
      <c r="C21" s="338" t="str">
        <f t="shared" si="11"/>
        <v>TN0067865</v>
      </c>
      <c r="D21" s="338" t="str">
        <f t="shared" si="7"/>
        <v>External Outfall</v>
      </c>
      <c r="E21" s="337" t="str">
        <f t="shared" si="8"/>
        <v>001</v>
      </c>
      <c r="F21" s="338">
        <f t="shared" si="9"/>
        <v>2024</v>
      </c>
      <c r="G21" s="338" t="s">
        <v>328</v>
      </c>
      <c r="H21" s="339">
        <v>18</v>
      </c>
      <c r="I21" s="100">
        <v>0.01</v>
      </c>
      <c r="J21" s="106">
        <v>0.133</v>
      </c>
      <c r="K21" s="106">
        <v>0.127</v>
      </c>
      <c r="L21" s="101">
        <v>0</v>
      </c>
      <c r="M21" s="112"/>
      <c r="N21" s="101"/>
      <c r="O21" s="361" t="str">
        <f t="shared" si="0"/>
        <v/>
      </c>
      <c r="P21" s="361" t="str">
        <f t="shared" si="1"/>
        <v/>
      </c>
      <c r="Q21" s="101"/>
      <c r="R21" s="109"/>
      <c r="S21" s="112"/>
      <c r="T21" s="101"/>
      <c r="U21" s="361" t="str">
        <f t="shared" si="2"/>
        <v/>
      </c>
      <c r="V21" s="361" t="str">
        <f t="shared" si="10"/>
        <v/>
      </c>
      <c r="W21" s="101"/>
      <c r="X21" s="109"/>
      <c r="Y21" s="109">
        <v>6.3</v>
      </c>
      <c r="Z21" s="109">
        <v>7.3</v>
      </c>
      <c r="AA21" s="53"/>
      <c r="AB21" s="66"/>
      <c r="AC21" s="53"/>
      <c r="AD21" s="109"/>
      <c r="AE21" s="53"/>
      <c r="AF21" s="146">
        <v>1.2</v>
      </c>
      <c r="AG21" s="101"/>
      <c r="AH21" s="361" t="str">
        <f t="shared" si="3"/>
        <v/>
      </c>
      <c r="AI21" s="101"/>
      <c r="AJ21" s="361" t="str">
        <f t="shared" si="4"/>
        <v/>
      </c>
      <c r="AK21" s="101"/>
      <c r="AL21" s="361" t="str">
        <f t="shared" si="5"/>
        <v/>
      </c>
      <c r="AM21" s="101"/>
      <c r="AN21" s="361" t="str">
        <f t="shared" si="6"/>
        <v/>
      </c>
    </row>
    <row r="22" spans="1:40" ht="21" customHeight="1">
      <c r="A22" s="595"/>
      <c r="B22" s="596"/>
      <c r="C22" s="338" t="str">
        <f t="shared" si="11"/>
        <v>TN0067865</v>
      </c>
      <c r="D22" s="338" t="str">
        <f t="shared" si="7"/>
        <v>External Outfall</v>
      </c>
      <c r="E22" s="337" t="str">
        <f t="shared" si="8"/>
        <v>001</v>
      </c>
      <c r="F22" s="338">
        <f t="shared" si="9"/>
        <v>2024</v>
      </c>
      <c r="G22" s="338" t="s">
        <v>328</v>
      </c>
      <c r="H22" s="339">
        <v>19</v>
      </c>
      <c r="I22" s="104">
        <v>0.35</v>
      </c>
      <c r="J22" s="107">
        <v>0.133</v>
      </c>
      <c r="K22" s="107">
        <v>0.14</v>
      </c>
      <c r="L22" s="102">
        <v>0</v>
      </c>
      <c r="M22" s="70"/>
      <c r="N22" s="71"/>
      <c r="O22" s="361" t="str">
        <f t="shared" si="0"/>
        <v/>
      </c>
      <c r="P22" s="361" t="str">
        <f t="shared" si="1"/>
        <v/>
      </c>
      <c r="Q22" s="102"/>
      <c r="R22" s="110"/>
      <c r="S22" s="70"/>
      <c r="T22" s="71"/>
      <c r="U22" s="361" t="str">
        <f t="shared" si="2"/>
        <v/>
      </c>
      <c r="V22" s="361" t="str">
        <f t="shared" si="10"/>
        <v/>
      </c>
      <c r="W22" s="71"/>
      <c r="X22" s="72"/>
      <c r="Y22" s="110"/>
      <c r="Z22" s="110"/>
      <c r="AA22" s="55"/>
      <c r="AB22" s="67"/>
      <c r="AC22" s="55"/>
      <c r="AD22" s="110"/>
      <c r="AE22" s="55"/>
      <c r="AF22" s="147"/>
      <c r="AG22" s="71"/>
      <c r="AH22" s="361" t="str">
        <f t="shared" si="3"/>
        <v/>
      </c>
      <c r="AI22" s="71"/>
      <c r="AJ22" s="361" t="str">
        <f t="shared" si="4"/>
        <v/>
      </c>
      <c r="AK22" s="71"/>
      <c r="AL22" s="361" t="str">
        <f t="shared" si="5"/>
        <v/>
      </c>
      <c r="AM22" s="71"/>
      <c r="AN22" s="361" t="str">
        <f t="shared" si="6"/>
        <v/>
      </c>
    </row>
    <row r="23" spans="1:40" ht="21" customHeight="1">
      <c r="A23" s="595"/>
      <c r="B23" s="596"/>
      <c r="C23" s="338" t="str">
        <f t="shared" si="11"/>
        <v>TN0067865</v>
      </c>
      <c r="D23" s="338" t="str">
        <f t="shared" si="7"/>
        <v>External Outfall</v>
      </c>
      <c r="E23" s="337" t="str">
        <f t="shared" si="8"/>
        <v>001</v>
      </c>
      <c r="F23" s="338">
        <f t="shared" si="9"/>
        <v>2024</v>
      </c>
      <c r="G23" s="338" t="s">
        <v>328</v>
      </c>
      <c r="H23" s="339">
        <v>20</v>
      </c>
      <c r="I23" s="100">
        <v>0.3</v>
      </c>
      <c r="J23" s="106">
        <v>0.123</v>
      </c>
      <c r="K23" s="106">
        <v>0.129</v>
      </c>
      <c r="L23" s="101">
        <v>0</v>
      </c>
      <c r="M23" s="112"/>
      <c r="N23" s="101"/>
      <c r="O23" s="361" t="str">
        <f t="shared" si="0"/>
        <v/>
      </c>
      <c r="P23" s="361" t="str">
        <f t="shared" si="1"/>
        <v/>
      </c>
      <c r="Q23" s="101">
        <v>14</v>
      </c>
      <c r="R23" s="109">
        <v>14.8</v>
      </c>
      <c r="S23" s="112"/>
      <c r="T23" s="101"/>
      <c r="U23" s="361" t="str">
        <f t="shared" si="2"/>
        <v/>
      </c>
      <c r="V23" s="361" t="str">
        <f t="shared" si="10"/>
        <v/>
      </c>
      <c r="W23" s="101">
        <v>10</v>
      </c>
      <c r="X23" s="109">
        <v>10.6</v>
      </c>
      <c r="Y23" s="109"/>
      <c r="Z23" s="109"/>
      <c r="AA23" s="53"/>
      <c r="AB23" s="66"/>
      <c r="AC23" s="53"/>
      <c r="AD23" s="109"/>
      <c r="AE23" s="53"/>
      <c r="AF23" s="146"/>
      <c r="AG23" s="101"/>
      <c r="AH23" s="361" t="str">
        <f t="shared" si="3"/>
        <v/>
      </c>
      <c r="AI23" s="101"/>
      <c r="AJ23" s="361" t="str">
        <f t="shared" si="4"/>
        <v/>
      </c>
      <c r="AK23" s="101"/>
      <c r="AL23" s="361" t="str">
        <f t="shared" si="5"/>
        <v/>
      </c>
      <c r="AM23" s="101"/>
      <c r="AN23" s="361" t="str">
        <f t="shared" si="6"/>
        <v/>
      </c>
    </row>
    <row r="24" spans="1:40" ht="21" customHeight="1">
      <c r="A24" s="595"/>
      <c r="B24" s="596"/>
      <c r="C24" s="338" t="str">
        <f t="shared" si="11"/>
        <v>TN0067865</v>
      </c>
      <c r="D24" s="338" t="str">
        <f t="shared" si="7"/>
        <v>External Outfall</v>
      </c>
      <c r="E24" s="337" t="str">
        <f t="shared" si="8"/>
        <v>001</v>
      </c>
      <c r="F24" s="338">
        <f t="shared" si="9"/>
        <v>2024</v>
      </c>
      <c r="G24" s="338" t="s">
        <v>328</v>
      </c>
      <c r="H24" s="339">
        <v>21</v>
      </c>
      <c r="I24" s="104">
        <v>0</v>
      </c>
      <c r="J24" s="107">
        <v>0.131</v>
      </c>
      <c r="K24" s="107">
        <v>0.137</v>
      </c>
      <c r="L24" s="102">
        <v>0</v>
      </c>
      <c r="M24" s="70"/>
      <c r="N24" s="71"/>
      <c r="O24" s="361" t="str">
        <f t="shared" si="0"/>
        <v/>
      </c>
      <c r="P24" s="361" t="str">
        <f t="shared" si="1"/>
        <v/>
      </c>
      <c r="Q24" s="102"/>
      <c r="R24" s="110"/>
      <c r="S24" s="70"/>
      <c r="T24" s="71"/>
      <c r="U24" s="361" t="str">
        <f t="shared" si="2"/>
        <v/>
      </c>
      <c r="V24" s="361" t="str">
        <f t="shared" si="10"/>
        <v/>
      </c>
      <c r="W24" s="71"/>
      <c r="X24" s="72"/>
      <c r="Y24" s="110">
        <v>7.03</v>
      </c>
      <c r="Z24" s="110">
        <v>7.34</v>
      </c>
      <c r="AA24" s="55"/>
      <c r="AB24" s="67"/>
      <c r="AC24" s="55"/>
      <c r="AD24" s="110"/>
      <c r="AE24" s="55"/>
      <c r="AF24" s="147">
        <v>0.68</v>
      </c>
      <c r="AG24" s="71"/>
      <c r="AH24" s="361" t="str">
        <f t="shared" si="3"/>
        <v/>
      </c>
      <c r="AI24" s="71"/>
      <c r="AJ24" s="361" t="str">
        <f t="shared" si="4"/>
        <v/>
      </c>
      <c r="AK24" s="71"/>
      <c r="AL24" s="361" t="str">
        <f t="shared" si="5"/>
        <v/>
      </c>
      <c r="AM24" s="71"/>
      <c r="AN24" s="361" t="str">
        <f t="shared" si="6"/>
        <v/>
      </c>
    </row>
    <row r="25" spans="1:40" ht="21" customHeight="1">
      <c r="A25" s="595"/>
      <c r="B25" s="596"/>
      <c r="C25" s="338" t="str">
        <f t="shared" si="11"/>
        <v>TN0067865</v>
      </c>
      <c r="D25" s="338" t="str">
        <f t="shared" si="7"/>
        <v>External Outfall</v>
      </c>
      <c r="E25" s="337" t="str">
        <f t="shared" si="8"/>
        <v>001</v>
      </c>
      <c r="F25" s="338">
        <f t="shared" si="9"/>
        <v>2024</v>
      </c>
      <c r="G25" s="338" t="s">
        <v>328</v>
      </c>
      <c r="H25" s="339">
        <v>22</v>
      </c>
      <c r="I25" s="100">
        <v>0</v>
      </c>
      <c r="J25" s="106">
        <v>0.09</v>
      </c>
      <c r="K25" s="106">
        <v>0.11</v>
      </c>
      <c r="L25" s="101">
        <v>0</v>
      </c>
      <c r="M25" s="112"/>
      <c r="N25" s="101"/>
      <c r="O25" s="361" t="str">
        <f t="shared" si="0"/>
        <v/>
      </c>
      <c r="P25" s="361" t="str">
        <f t="shared" si="1"/>
        <v/>
      </c>
      <c r="Q25" s="101"/>
      <c r="R25" s="109"/>
      <c r="S25" s="112"/>
      <c r="T25" s="101"/>
      <c r="U25" s="361" t="str">
        <f t="shared" si="2"/>
        <v/>
      </c>
      <c r="V25" s="361" t="str">
        <f t="shared" si="10"/>
        <v/>
      </c>
      <c r="W25" s="101"/>
      <c r="X25" s="109"/>
      <c r="Y25" s="109">
        <v>7.31</v>
      </c>
      <c r="Z25" s="109">
        <v>7.35</v>
      </c>
      <c r="AA25" s="53"/>
      <c r="AB25" s="66"/>
      <c r="AC25" s="53"/>
      <c r="AD25" s="109"/>
      <c r="AE25" s="53"/>
      <c r="AF25" s="146">
        <v>1.25</v>
      </c>
      <c r="AG25" s="101"/>
      <c r="AH25" s="361" t="str">
        <f t="shared" si="3"/>
        <v/>
      </c>
      <c r="AI25" s="101"/>
      <c r="AJ25" s="361" t="str">
        <f t="shared" si="4"/>
        <v/>
      </c>
      <c r="AK25" s="101"/>
      <c r="AL25" s="361" t="str">
        <f t="shared" si="5"/>
        <v/>
      </c>
      <c r="AM25" s="101"/>
      <c r="AN25" s="361" t="str">
        <f t="shared" si="6"/>
        <v/>
      </c>
    </row>
    <row r="26" spans="1:40" ht="21" customHeight="1">
      <c r="A26" s="595"/>
      <c r="B26" s="596"/>
      <c r="C26" s="338" t="str">
        <f t="shared" si="11"/>
        <v>TN0067865</v>
      </c>
      <c r="D26" s="338" t="str">
        <f t="shared" si="7"/>
        <v>External Outfall</v>
      </c>
      <c r="E26" s="337" t="str">
        <f t="shared" si="8"/>
        <v>001</v>
      </c>
      <c r="F26" s="338">
        <f t="shared" si="9"/>
        <v>2024</v>
      </c>
      <c r="G26" s="338" t="s">
        <v>328</v>
      </c>
      <c r="H26" s="339">
        <v>23</v>
      </c>
      <c r="I26" s="104">
        <v>0</v>
      </c>
      <c r="J26" s="107">
        <v>0.097</v>
      </c>
      <c r="K26" s="107">
        <v>0.117</v>
      </c>
      <c r="L26" s="102">
        <v>0</v>
      </c>
      <c r="M26" s="113"/>
      <c r="N26" s="102"/>
      <c r="O26" s="361" t="str">
        <f t="shared" si="0"/>
        <v/>
      </c>
      <c r="P26" s="361" t="str">
        <f t="shared" si="1"/>
        <v/>
      </c>
      <c r="Q26" s="102"/>
      <c r="R26" s="110"/>
      <c r="S26" s="113"/>
      <c r="T26" s="102"/>
      <c r="U26" s="361" t="str">
        <f t="shared" si="2"/>
        <v/>
      </c>
      <c r="V26" s="361" t="str">
        <f t="shared" si="10"/>
        <v/>
      </c>
      <c r="W26" s="102"/>
      <c r="X26" s="110"/>
      <c r="Y26" s="110">
        <v>7.6</v>
      </c>
      <c r="Z26" s="110">
        <v>7.47</v>
      </c>
      <c r="AA26" s="55"/>
      <c r="AB26" s="67"/>
      <c r="AC26" s="55"/>
      <c r="AD26" s="110"/>
      <c r="AE26" s="55"/>
      <c r="AF26" s="147">
        <v>1.08</v>
      </c>
      <c r="AG26" s="102"/>
      <c r="AH26" s="361" t="str">
        <f t="shared" si="3"/>
        <v/>
      </c>
      <c r="AI26" s="102"/>
      <c r="AJ26" s="361" t="str">
        <f t="shared" si="4"/>
        <v/>
      </c>
      <c r="AK26" s="102"/>
      <c r="AL26" s="361" t="str">
        <f t="shared" si="5"/>
        <v/>
      </c>
      <c r="AM26" s="102"/>
      <c r="AN26" s="361" t="str">
        <f t="shared" si="6"/>
        <v/>
      </c>
    </row>
    <row r="27" spans="1:40" ht="21" customHeight="1">
      <c r="A27" s="595"/>
      <c r="B27" s="596"/>
      <c r="C27" s="338" t="str">
        <f t="shared" si="11"/>
        <v>TN0067865</v>
      </c>
      <c r="D27" s="338" t="str">
        <f t="shared" si="7"/>
        <v>External Outfall</v>
      </c>
      <c r="E27" s="337" t="str">
        <f t="shared" si="8"/>
        <v>001</v>
      </c>
      <c r="F27" s="338">
        <f t="shared" si="9"/>
        <v>2024</v>
      </c>
      <c r="G27" s="338" t="s">
        <v>328</v>
      </c>
      <c r="H27" s="339">
        <v>24</v>
      </c>
      <c r="I27" s="100">
        <v>0</v>
      </c>
      <c r="J27" s="106">
        <v>0.095</v>
      </c>
      <c r="K27" s="106">
        <v>0.113</v>
      </c>
      <c r="L27" s="101">
        <v>0</v>
      </c>
      <c r="M27" s="112">
        <v>617</v>
      </c>
      <c r="N27" s="101">
        <v>29</v>
      </c>
      <c r="O27" s="361">
        <f t="shared" si="0"/>
        <v>27.330180000000002</v>
      </c>
      <c r="P27" s="361">
        <f t="shared" si="1"/>
        <v>95.2998379254457</v>
      </c>
      <c r="Q27" s="101"/>
      <c r="R27" s="109"/>
      <c r="S27" s="112"/>
      <c r="T27" s="101">
        <v>8</v>
      </c>
      <c r="U27" s="361">
        <f t="shared" si="2"/>
        <v>7.53936</v>
      </c>
      <c r="V27" s="361" t="str">
        <f t="shared" si="10"/>
        <v/>
      </c>
      <c r="W27" s="101"/>
      <c r="X27" s="109"/>
      <c r="Y27" s="109">
        <v>8.2</v>
      </c>
      <c r="Z27" s="109">
        <v>7.2</v>
      </c>
      <c r="AA27" s="53" t="s">
        <v>406</v>
      </c>
      <c r="AB27" s="66">
        <v>0.1</v>
      </c>
      <c r="AC27" s="53" t="s">
        <v>406</v>
      </c>
      <c r="AD27" s="109">
        <v>1</v>
      </c>
      <c r="AE27" s="53"/>
      <c r="AF27" s="146">
        <v>0.7</v>
      </c>
      <c r="AG27" s="101"/>
      <c r="AH27" s="361" t="str">
        <f t="shared" si="3"/>
        <v/>
      </c>
      <c r="AI27" s="101"/>
      <c r="AJ27" s="361" t="str">
        <f t="shared" si="4"/>
        <v/>
      </c>
      <c r="AK27" s="101"/>
      <c r="AL27" s="361" t="str">
        <f t="shared" si="5"/>
        <v/>
      </c>
      <c r="AM27" s="101"/>
      <c r="AN27" s="361" t="str">
        <f t="shared" si="6"/>
        <v/>
      </c>
    </row>
    <row r="28" spans="1:40" ht="21" customHeight="1">
      <c r="A28" s="595"/>
      <c r="B28" s="596"/>
      <c r="C28" s="338" t="str">
        <f t="shared" si="11"/>
        <v>TN0067865</v>
      </c>
      <c r="D28" s="338" t="str">
        <f t="shared" si="7"/>
        <v>External Outfall</v>
      </c>
      <c r="E28" s="337" t="str">
        <f t="shared" si="8"/>
        <v>001</v>
      </c>
      <c r="F28" s="338">
        <f t="shared" si="9"/>
        <v>2024</v>
      </c>
      <c r="G28" s="338" t="s">
        <v>328</v>
      </c>
      <c r="H28" s="339">
        <v>25</v>
      </c>
      <c r="I28" s="104">
        <v>0.03</v>
      </c>
      <c r="J28" s="107">
        <v>0.097</v>
      </c>
      <c r="K28" s="107">
        <v>0.099</v>
      </c>
      <c r="L28" s="102">
        <v>0</v>
      </c>
      <c r="M28" s="70"/>
      <c r="N28" s="71"/>
      <c r="O28" s="361" t="str">
        <f t="shared" si="0"/>
        <v/>
      </c>
      <c r="P28" s="361" t="str">
        <f t="shared" si="1"/>
        <v/>
      </c>
      <c r="Q28" s="102"/>
      <c r="R28" s="110"/>
      <c r="S28" s="70"/>
      <c r="T28" s="71"/>
      <c r="U28" s="361" t="str">
        <f t="shared" si="2"/>
        <v/>
      </c>
      <c r="V28" s="361" t="str">
        <f t="shared" si="10"/>
        <v/>
      </c>
      <c r="W28" s="71"/>
      <c r="X28" s="72"/>
      <c r="Y28" s="110"/>
      <c r="Z28" s="110"/>
      <c r="AA28" s="55"/>
      <c r="AB28" s="67"/>
      <c r="AC28" s="55"/>
      <c r="AD28" s="110"/>
      <c r="AE28" s="55"/>
      <c r="AF28" s="147"/>
      <c r="AG28" s="71"/>
      <c r="AH28" s="361" t="str">
        <f t="shared" si="3"/>
        <v/>
      </c>
      <c r="AI28" s="71"/>
      <c r="AJ28" s="361" t="str">
        <f t="shared" si="4"/>
        <v/>
      </c>
      <c r="AK28" s="71"/>
      <c r="AL28" s="361" t="str">
        <f t="shared" si="5"/>
        <v/>
      </c>
      <c r="AM28" s="71"/>
      <c r="AN28" s="361" t="str">
        <f t="shared" si="6"/>
        <v/>
      </c>
    </row>
    <row r="29" spans="1:40" ht="21" customHeight="1">
      <c r="A29" s="595"/>
      <c r="B29" s="596"/>
      <c r="C29" s="338" t="str">
        <f t="shared" si="11"/>
        <v>TN0067865</v>
      </c>
      <c r="D29" s="338" t="str">
        <f t="shared" si="7"/>
        <v>External Outfall</v>
      </c>
      <c r="E29" s="337" t="str">
        <f t="shared" si="8"/>
        <v>001</v>
      </c>
      <c r="F29" s="338">
        <f t="shared" si="9"/>
        <v>2024</v>
      </c>
      <c r="G29" s="338" t="s">
        <v>328</v>
      </c>
      <c r="H29" s="339">
        <v>26</v>
      </c>
      <c r="I29" s="100">
        <v>0.07</v>
      </c>
      <c r="J29" s="106">
        <v>0.103</v>
      </c>
      <c r="K29" s="106">
        <v>0.105</v>
      </c>
      <c r="L29" s="101">
        <v>0</v>
      </c>
      <c r="M29" s="112"/>
      <c r="N29" s="101"/>
      <c r="O29" s="361" t="str">
        <f t="shared" si="0"/>
        <v/>
      </c>
      <c r="P29" s="361" t="str">
        <f t="shared" si="1"/>
        <v/>
      </c>
      <c r="Q29" s="101"/>
      <c r="R29" s="109"/>
      <c r="S29" s="112"/>
      <c r="T29" s="101"/>
      <c r="U29" s="361" t="str">
        <f t="shared" si="2"/>
        <v/>
      </c>
      <c r="V29" s="361" t="str">
        <f t="shared" si="10"/>
        <v/>
      </c>
      <c r="W29" s="101"/>
      <c r="X29" s="109"/>
      <c r="Y29" s="109">
        <v>8.1</v>
      </c>
      <c r="Z29" s="109">
        <v>7.3</v>
      </c>
      <c r="AA29" s="53"/>
      <c r="AB29" s="66"/>
      <c r="AC29" s="53"/>
      <c r="AD29" s="109"/>
      <c r="AE29" s="53"/>
      <c r="AF29" s="146">
        <v>1.12</v>
      </c>
      <c r="AG29" s="101"/>
      <c r="AH29" s="361" t="str">
        <f t="shared" si="3"/>
        <v/>
      </c>
      <c r="AI29" s="101"/>
      <c r="AJ29" s="361" t="str">
        <f t="shared" si="4"/>
        <v/>
      </c>
      <c r="AK29" s="101"/>
      <c r="AL29" s="361" t="str">
        <f t="shared" si="5"/>
        <v/>
      </c>
      <c r="AM29" s="101"/>
      <c r="AN29" s="361" t="str">
        <f t="shared" si="6"/>
        <v/>
      </c>
    </row>
    <row r="30" spans="1:40" ht="21" customHeight="1">
      <c r="A30" s="595"/>
      <c r="B30" s="596"/>
      <c r="C30" s="338" t="str">
        <f t="shared" si="11"/>
        <v>TN0067865</v>
      </c>
      <c r="D30" s="338" t="str">
        <f t="shared" si="7"/>
        <v>External Outfall</v>
      </c>
      <c r="E30" s="337" t="str">
        <f t="shared" si="8"/>
        <v>001</v>
      </c>
      <c r="F30" s="338">
        <f t="shared" si="9"/>
        <v>2024</v>
      </c>
      <c r="G30" s="338" t="s">
        <v>328</v>
      </c>
      <c r="H30" s="339">
        <v>27</v>
      </c>
      <c r="I30" s="104">
        <v>0.02</v>
      </c>
      <c r="J30" s="150">
        <v>0.086</v>
      </c>
      <c r="K30" s="150">
        <v>0.097</v>
      </c>
      <c r="L30" s="102">
        <v>0</v>
      </c>
      <c r="M30" s="70"/>
      <c r="N30" s="71"/>
      <c r="O30" s="361" t="str">
        <f t="shared" si="0"/>
        <v/>
      </c>
      <c r="P30" s="361" t="str">
        <f t="shared" si="1"/>
        <v/>
      </c>
      <c r="Q30" s="102">
        <v>29</v>
      </c>
      <c r="R30" s="110">
        <v>27.3</v>
      </c>
      <c r="S30" s="70"/>
      <c r="T30" s="71"/>
      <c r="U30" s="361" t="str">
        <f t="shared" si="2"/>
        <v/>
      </c>
      <c r="V30" s="361" t="str">
        <f t="shared" si="10"/>
        <v/>
      </c>
      <c r="W30" s="71">
        <v>8</v>
      </c>
      <c r="X30" s="72">
        <v>7.5</v>
      </c>
      <c r="Y30" s="110"/>
      <c r="Z30" s="110"/>
      <c r="AA30" s="55"/>
      <c r="AB30" s="67"/>
      <c r="AC30" s="55"/>
      <c r="AD30" s="110"/>
      <c r="AE30" s="55"/>
      <c r="AF30" s="147"/>
      <c r="AG30" s="71"/>
      <c r="AH30" s="361" t="str">
        <f t="shared" si="3"/>
        <v/>
      </c>
      <c r="AI30" s="71"/>
      <c r="AJ30" s="361" t="str">
        <f t="shared" si="4"/>
        <v/>
      </c>
      <c r="AK30" s="71"/>
      <c r="AL30" s="361" t="str">
        <f t="shared" si="5"/>
        <v/>
      </c>
      <c r="AM30" s="71"/>
      <c r="AN30" s="361" t="str">
        <f t="shared" si="6"/>
        <v/>
      </c>
    </row>
    <row r="31" spans="1:40" ht="21" customHeight="1">
      <c r="A31" s="595"/>
      <c r="B31" s="596"/>
      <c r="C31" s="338" t="str">
        <f t="shared" si="11"/>
        <v>TN0067865</v>
      </c>
      <c r="D31" s="338" t="str">
        <f t="shared" si="7"/>
        <v>External Outfall</v>
      </c>
      <c r="E31" s="337" t="str">
        <f t="shared" si="8"/>
        <v>001</v>
      </c>
      <c r="F31" s="338">
        <f t="shared" si="9"/>
        <v>2024</v>
      </c>
      <c r="G31" s="338" t="s">
        <v>328</v>
      </c>
      <c r="H31" s="339">
        <v>28</v>
      </c>
      <c r="I31" s="100">
        <v>0</v>
      </c>
      <c r="J31" s="106">
        <v>0.069</v>
      </c>
      <c r="K31" s="106">
        <v>0.07</v>
      </c>
      <c r="L31" s="101">
        <v>0</v>
      </c>
      <c r="M31" s="112"/>
      <c r="N31" s="101"/>
      <c r="O31" s="361" t="str">
        <f t="shared" si="0"/>
        <v/>
      </c>
      <c r="P31" s="361" t="str">
        <f t="shared" si="1"/>
        <v/>
      </c>
      <c r="Q31" s="101"/>
      <c r="R31" s="109"/>
      <c r="S31" s="112"/>
      <c r="T31" s="101"/>
      <c r="U31" s="361" t="str">
        <f t="shared" si="2"/>
        <v/>
      </c>
      <c r="V31" s="361" t="str">
        <f t="shared" si="10"/>
        <v/>
      </c>
      <c r="W31" s="101"/>
      <c r="X31" s="109"/>
      <c r="Y31" s="109">
        <v>7.01</v>
      </c>
      <c r="Z31" s="109">
        <v>7.28</v>
      </c>
      <c r="AA31" s="53"/>
      <c r="AB31" s="66"/>
      <c r="AC31" s="53"/>
      <c r="AD31" s="109"/>
      <c r="AE31" s="53"/>
      <c r="AF31" s="146">
        <v>0.96</v>
      </c>
      <c r="AG31" s="101"/>
      <c r="AH31" s="361" t="str">
        <f t="shared" si="3"/>
        <v/>
      </c>
      <c r="AI31" s="101"/>
      <c r="AJ31" s="361" t="str">
        <f t="shared" si="4"/>
        <v/>
      </c>
      <c r="AK31" s="101"/>
      <c r="AL31" s="361" t="str">
        <f t="shared" si="5"/>
        <v/>
      </c>
      <c r="AM31" s="101"/>
      <c r="AN31" s="361" t="str">
        <f t="shared" si="6"/>
        <v/>
      </c>
    </row>
    <row r="32" spans="1:40" ht="21" customHeight="1">
      <c r="A32" s="595"/>
      <c r="B32" s="596"/>
      <c r="C32" s="338" t="str">
        <f t="shared" si="11"/>
        <v>TN0067865</v>
      </c>
      <c r="D32" s="338" t="str">
        <f t="shared" si="7"/>
        <v>External Outfall</v>
      </c>
      <c r="E32" s="337" t="str">
        <f t="shared" si="8"/>
        <v>001</v>
      </c>
      <c r="F32" s="338">
        <f t="shared" si="9"/>
        <v>2024</v>
      </c>
      <c r="G32" s="338" t="s">
        <v>328</v>
      </c>
      <c r="H32" s="339">
        <v>29</v>
      </c>
      <c r="I32" s="104">
        <v>0</v>
      </c>
      <c r="J32" s="107">
        <v>0.088</v>
      </c>
      <c r="K32" s="107">
        <v>0.079</v>
      </c>
      <c r="L32" s="102">
        <v>0</v>
      </c>
      <c r="M32" s="113"/>
      <c r="N32" s="102"/>
      <c r="O32" s="361" t="str">
        <f t="shared" si="0"/>
        <v/>
      </c>
      <c r="P32" s="361" t="str">
        <f t="shared" si="1"/>
        <v/>
      </c>
      <c r="Q32" s="102"/>
      <c r="R32" s="110"/>
      <c r="S32" s="113"/>
      <c r="T32" s="102"/>
      <c r="U32" s="361" t="str">
        <f t="shared" si="2"/>
        <v/>
      </c>
      <c r="V32" s="361" t="str">
        <f>IF(S32&lt;&gt;0,(1-T32/S32)*100,"")</f>
        <v/>
      </c>
      <c r="W32" s="102"/>
      <c r="X32" s="110"/>
      <c r="Y32" s="110">
        <v>7.37</v>
      </c>
      <c r="Z32" s="110">
        <v>7.3</v>
      </c>
      <c r="AA32" s="55"/>
      <c r="AB32" s="67"/>
      <c r="AC32" s="55"/>
      <c r="AD32" s="110"/>
      <c r="AE32" s="55"/>
      <c r="AF32" s="147">
        <v>1.06</v>
      </c>
      <c r="AG32" s="102"/>
      <c r="AH32" s="361" t="str">
        <f t="shared" si="3"/>
        <v/>
      </c>
      <c r="AI32" s="102"/>
      <c r="AJ32" s="158" t="str">
        <f t="shared" si="4"/>
        <v/>
      </c>
      <c r="AK32" s="102"/>
      <c r="AL32" s="361" t="str">
        <f t="shared" si="5"/>
        <v/>
      </c>
      <c r="AM32" s="102"/>
      <c r="AN32" s="361" t="str">
        <f t="shared" si="6"/>
        <v/>
      </c>
    </row>
    <row r="33" spans="1:124" ht="21" customHeight="1" thickBot="1">
      <c r="A33" s="597"/>
      <c r="B33" s="598"/>
      <c r="C33" s="338" t="str">
        <f t="shared" si="11"/>
        <v>TN0067865</v>
      </c>
      <c r="D33" s="338" t="str">
        <f t="shared" si="7"/>
        <v>External Outfall</v>
      </c>
      <c r="E33" s="337" t="str">
        <f t="shared" si="8"/>
        <v>001</v>
      </c>
      <c r="F33" s="338">
        <f t="shared" si="9"/>
        <v>2024</v>
      </c>
      <c r="G33" s="338" t="s">
        <v>328</v>
      </c>
      <c r="H33" s="342">
        <v>30</v>
      </c>
      <c r="I33" s="100">
        <v>1</v>
      </c>
      <c r="J33" s="106">
        <v>0.089</v>
      </c>
      <c r="K33" s="106">
        <v>0.077</v>
      </c>
      <c r="L33" s="101">
        <v>0</v>
      </c>
      <c r="M33" s="112"/>
      <c r="N33" s="101"/>
      <c r="O33" s="361" t="str">
        <f t="shared" si="0"/>
        <v/>
      </c>
      <c r="P33" s="361" t="str">
        <f t="shared" si="1"/>
        <v/>
      </c>
      <c r="Q33" s="101"/>
      <c r="R33" s="109"/>
      <c r="S33" s="112"/>
      <c r="T33" s="101"/>
      <c r="U33" s="361" t="str">
        <f t="shared" si="2"/>
        <v/>
      </c>
      <c r="V33" s="361" t="str">
        <f t="shared" si="10"/>
        <v/>
      </c>
      <c r="W33" s="101"/>
      <c r="X33" s="329"/>
      <c r="Y33" s="329">
        <v>6.89</v>
      </c>
      <c r="Z33" s="329">
        <v>7.18</v>
      </c>
      <c r="AA33" s="330"/>
      <c r="AB33" s="331"/>
      <c r="AC33" s="330"/>
      <c r="AD33" s="329"/>
      <c r="AE33" s="330"/>
      <c r="AF33" s="332">
        <v>0.87</v>
      </c>
      <c r="AG33" s="233"/>
      <c r="AH33" s="366" t="str">
        <f t="shared" si="3"/>
        <v/>
      </c>
      <c r="AI33" s="233"/>
      <c r="AJ33" s="322" t="str">
        <f t="shared" si="4"/>
        <v/>
      </c>
      <c r="AK33" s="233"/>
      <c r="AL33" s="366" t="str">
        <f t="shared" si="5"/>
        <v/>
      </c>
      <c r="AM33" s="233"/>
      <c r="AN33" s="366"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8"/>
      <c r="DS33" s="368"/>
      <c r="DT33" s="368"/>
    </row>
    <row r="34" spans="2:124" s="5" customFormat="1" ht="21" customHeight="1">
      <c r="B34" s="349"/>
      <c r="C34" s="676" t="s">
        <v>311</v>
      </c>
      <c r="D34" s="677"/>
      <c r="E34" s="677"/>
      <c r="F34" s="19"/>
      <c r="G34" s="20"/>
      <c r="H34" s="115" t="s">
        <v>312</v>
      </c>
      <c r="I34" s="116">
        <f>SUM(I4:I33)</f>
        <v>3.959999999999999</v>
      </c>
      <c r="J34" s="117">
        <f>SUM(J4:J33)</f>
        <v>3.8340000000000005</v>
      </c>
      <c r="K34" s="117">
        <f>SUM(K4:K33)</f>
        <v>3.9629999999999996</v>
      </c>
      <c r="L34" s="118">
        <f>SUM(L4:L33)</f>
        <v>0</v>
      </c>
      <c r="M34" s="123"/>
      <c r="N34" s="124"/>
      <c r="O34" s="118">
        <f>SUM(O4:O33)</f>
        <v>85.6518</v>
      </c>
      <c r="P34" s="124"/>
      <c r="Q34" s="124"/>
      <c r="R34" s="277"/>
      <c r="S34" s="121"/>
      <c r="T34" s="119"/>
      <c r="U34" s="118">
        <f>SUM(U4:U33)</f>
        <v>45.56976</v>
      </c>
      <c r="V34" s="540"/>
      <c r="W34" s="630"/>
      <c r="X34" s="631"/>
      <c r="Y34" s="120"/>
      <c r="Z34" s="120"/>
      <c r="AA34" s="125"/>
      <c r="AB34" s="126"/>
      <c r="AC34" s="127"/>
      <c r="AD34" s="126"/>
      <c r="AE34" s="127"/>
      <c r="AF34" s="128"/>
      <c r="AG34" s="119"/>
      <c r="AH34" s="118">
        <f>SUM(AH4:AH33)</f>
        <v>0</v>
      </c>
      <c r="AI34" s="119"/>
      <c r="AJ34" s="118">
        <f>SUM(AJ4:AJ33)</f>
        <v>0</v>
      </c>
      <c r="AK34" s="119"/>
      <c r="AL34" s="118">
        <f>SUM(AL4:AL33)</f>
        <v>0</v>
      </c>
      <c r="AM34" s="119"/>
      <c r="AN34" s="118">
        <f>SUM(AN4:AN33)</f>
        <v>0</v>
      </c>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row>
    <row r="35" spans="2:124" s="5" customFormat="1" ht="21" customHeight="1">
      <c r="B35" s="349"/>
      <c r="C35" s="678"/>
      <c r="D35" s="678"/>
      <c r="E35" s="678"/>
      <c r="F35" s="21"/>
      <c r="G35" s="22"/>
      <c r="H35" s="129" t="s">
        <v>313</v>
      </c>
      <c r="I35" s="130"/>
      <c r="J35" s="131">
        <f>AVERAGE(J4:J33)</f>
        <v>0.12780000000000002</v>
      </c>
      <c r="K35" s="131">
        <f>AVERAGE(K4:K33)</f>
        <v>0.1321</v>
      </c>
      <c r="L35" s="132"/>
      <c r="M35" s="133">
        <f>AVERAGE(M4:M33)</f>
        <v>739.25</v>
      </c>
      <c r="N35" s="362">
        <f>AVERAGE(N4:N33)</f>
        <v>18.5</v>
      </c>
      <c r="O35" s="362">
        <f>AVERAGE(O4:O33)</f>
        <v>21.41295</v>
      </c>
      <c r="P35" s="362">
        <f>(1-N35/M35)*100</f>
        <v>97.49746364558675</v>
      </c>
      <c r="Q35" s="96"/>
      <c r="R35" s="155"/>
      <c r="S35" s="133" t="e">
        <f>AVERAGE(S4:S33)</f>
        <v>#DIV/0!</v>
      </c>
      <c r="T35" s="362">
        <f>AVERAGE(T4:T33)</f>
        <v>9.5</v>
      </c>
      <c r="U35" s="362">
        <f>AVERAGE(U4:U33)</f>
        <v>11.39244</v>
      </c>
      <c r="V35" s="362" t="e">
        <f>(1-T35/S35)*100</f>
        <v>#DIV/0!</v>
      </c>
      <c r="W35" s="96"/>
      <c r="X35" s="155"/>
      <c r="Y35" s="363">
        <f>AVERAGE(Y4:Y33)</f>
        <v>7.519999999999999</v>
      </c>
      <c r="Z35" s="135"/>
      <c r="AA35" s="132"/>
      <c r="AB35" s="363">
        <f>AVERAGE(AB4:AB33)</f>
        <v>0.1</v>
      </c>
      <c r="AC35" s="134"/>
      <c r="AD35" s="363">
        <f>GEOMEAN(AD4:AD33)</f>
        <v>1</v>
      </c>
      <c r="AE35" s="134"/>
      <c r="AF35" s="136">
        <f>AVERAGE(AF4:AF33)</f>
        <v>1.104090909090909</v>
      </c>
      <c r="AG35" s="362" t="e">
        <f>AVERAGE(AG4:AG33)</f>
        <v>#DIV/0!</v>
      </c>
      <c r="AH35" s="362" t="e">
        <f>AVERAGE(AH4:AH33)</f>
        <v>#DIV/0!</v>
      </c>
      <c r="AI35" s="362" t="e">
        <f>AVERAGE(AI4:AI33)</f>
        <v>#DIV/0!</v>
      </c>
      <c r="AJ35" s="362" t="e">
        <f>AVERAGE(AJ4:AJ33)</f>
        <v>#DIV/0!</v>
      </c>
      <c r="AK35" s="362" t="e">
        <f aca="true" t="shared" si="12" ref="AK35:AN35">AVERAGE(AK4:AK33)</f>
        <v>#DIV/0!</v>
      </c>
      <c r="AL35" s="362" t="e">
        <f t="shared" si="12"/>
        <v>#DIV/0!</v>
      </c>
      <c r="AM35" s="362" t="e">
        <f t="shared" si="12"/>
        <v>#DIV/0!</v>
      </c>
      <c r="AN35" s="362" t="e">
        <f t="shared" si="12"/>
        <v>#DIV/0!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row>
    <row r="36" spans="2:124" s="5" customFormat="1" ht="21" customHeight="1">
      <c r="B36" s="349"/>
      <c r="C36" s="678"/>
      <c r="D36" s="678"/>
      <c r="E36" s="678"/>
      <c r="F36" s="21"/>
      <c r="G36" s="22"/>
      <c r="H36" s="129" t="s">
        <v>314</v>
      </c>
      <c r="I36" s="137">
        <f>MAX(I4:I33)</f>
        <v>1</v>
      </c>
      <c r="J36" s="131">
        <f>MAX(J4:J33)</f>
        <v>0.182</v>
      </c>
      <c r="K36" s="131">
        <f aca="true" t="shared" si="13" ref="K36:Z36">MAX(K4:K33)</f>
        <v>0.186</v>
      </c>
      <c r="L36" s="362">
        <f t="shared" si="13"/>
        <v>0</v>
      </c>
      <c r="M36" s="133">
        <f t="shared" si="13"/>
        <v>1330</v>
      </c>
      <c r="N36" s="362">
        <f t="shared" si="13"/>
        <v>29</v>
      </c>
      <c r="O36" s="362">
        <f t="shared" si="13"/>
        <v>28.681259999999998</v>
      </c>
      <c r="P36" s="362">
        <f t="shared" si="13"/>
        <v>99.09774436090225</v>
      </c>
      <c r="Q36" s="362">
        <f t="shared" si="13"/>
        <v>29</v>
      </c>
      <c r="R36" s="363">
        <f t="shared" si="13"/>
        <v>28.7</v>
      </c>
      <c r="S36" s="133">
        <f t="shared" si="13"/>
        <v>0</v>
      </c>
      <c r="T36" s="362">
        <f t="shared" si="13"/>
        <v>10</v>
      </c>
      <c r="U36" s="362">
        <f t="shared" si="13"/>
        <v>15.095399999999998</v>
      </c>
      <c r="V36" s="362">
        <f t="shared" si="13"/>
        <v>0</v>
      </c>
      <c r="W36" s="362">
        <f t="shared" si="13"/>
        <v>10</v>
      </c>
      <c r="X36" s="363">
        <f t="shared" si="13"/>
        <v>15.1</v>
      </c>
      <c r="Y36" s="363">
        <f t="shared" si="13"/>
        <v>8.92</v>
      </c>
      <c r="Z36" s="363">
        <f t="shared" si="13"/>
        <v>7.47</v>
      </c>
      <c r="AA36" s="132"/>
      <c r="AB36" s="363">
        <f>MAX(AB4:AB33)</f>
        <v>0.1</v>
      </c>
      <c r="AC36" s="134"/>
      <c r="AD36" s="363">
        <f>MAX(AD4:AD33)</f>
        <v>1</v>
      </c>
      <c r="AE36" s="134"/>
      <c r="AF36" s="136">
        <f aca="true" t="shared" si="14" ref="AF36:AN36">MAX(AF4:AF33)</f>
        <v>1.53</v>
      </c>
      <c r="AG36" s="362">
        <f t="shared" si="14"/>
        <v>0</v>
      </c>
      <c r="AH36" s="362">
        <f t="shared" si="14"/>
        <v>0</v>
      </c>
      <c r="AI36" s="362">
        <f t="shared" si="14"/>
        <v>0</v>
      </c>
      <c r="AJ36" s="362">
        <f t="shared" si="14"/>
        <v>0</v>
      </c>
      <c r="AK36" s="362">
        <f t="shared" si="14"/>
        <v>0</v>
      </c>
      <c r="AL36" s="362">
        <f t="shared" si="14"/>
        <v>0</v>
      </c>
      <c r="AM36" s="362">
        <f t="shared" si="14"/>
        <v>0</v>
      </c>
      <c r="AN36" s="362">
        <f t="shared" si="14"/>
        <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row>
    <row r="37" spans="2:124" s="5" customFormat="1" ht="21" customHeight="1" thickBot="1">
      <c r="B37" s="349"/>
      <c r="C37" s="678"/>
      <c r="D37" s="678"/>
      <c r="E37" s="678"/>
      <c r="F37" s="21"/>
      <c r="G37" s="22"/>
      <c r="H37" s="138" t="s">
        <v>315</v>
      </c>
      <c r="I37" s="317"/>
      <c r="J37" s="318">
        <f>MIN(J4:J33)</f>
        <v>0.069</v>
      </c>
      <c r="K37" s="318">
        <f>MIN(K4:K33)</f>
        <v>0.07</v>
      </c>
      <c r="L37" s="139"/>
      <c r="M37" s="143">
        <f aca="true" t="shared" si="15" ref="M37:Z37">MIN(M4:M33)</f>
        <v>488</v>
      </c>
      <c r="N37" s="140">
        <f t="shared" si="15"/>
        <v>12</v>
      </c>
      <c r="O37" s="140">
        <f t="shared" si="15"/>
        <v>14.811839999999998</v>
      </c>
      <c r="P37" s="542">
        <f t="shared" si="15"/>
        <v>95.2998379254457</v>
      </c>
      <c r="Q37" s="96"/>
      <c r="R37" s="155"/>
      <c r="S37" s="143">
        <f t="shared" si="15"/>
        <v>0</v>
      </c>
      <c r="T37" s="140">
        <f t="shared" si="15"/>
        <v>8</v>
      </c>
      <c r="U37" s="140">
        <f t="shared" si="15"/>
        <v>7.53936</v>
      </c>
      <c r="V37" s="542">
        <f t="shared" si="15"/>
        <v>0</v>
      </c>
      <c r="W37" s="96"/>
      <c r="X37" s="155"/>
      <c r="Y37" s="141">
        <f t="shared" si="15"/>
        <v>6.06</v>
      </c>
      <c r="Z37" s="141">
        <f t="shared" si="15"/>
        <v>7.18</v>
      </c>
      <c r="AA37" s="139"/>
      <c r="AB37" s="141">
        <f>MIN(AB4:AB33)</f>
        <v>0.1</v>
      </c>
      <c r="AC37" s="319"/>
      <c r="AD37" s="141">
        <f>MIN(AD5:AD34)</f>
        <v>1</v>
      </c>
      <c r="AE37" s="319"/>
      <c r="AF37" s="142">
        <f>MIN(AF5:AF34)</f>
        <v>0.68</v>
      </c>
      <c r="AG37" s="140">
        <f aca="true" t="shared" si="16" ref="AG37:AN37">MIN(AG4:AG33)</f>
        <v>0</v>
      </c>
      <c r="AH37" s="140">
        <f t="shared" si="16"/>
        <v>0</v>
      </c>
      <c r="AI37" s="140">
        <f t="shared" si="16"/>
        <v>0</v>
      </c>
      <c r="AJ37" s="140">
        <f t="shared" si="16"/>
        <v>0</v>
      </c>
      <c r="AK37" s="140">
        <f t="shared" si="16"/>
        <v>0</v>
      </c>
      <c r="AL37" s="140">
        <f t="shared" si="16"/>
        <v>0</v>
      </c>
      <c r="AM37" s="362">
        <f t="shared" si="16"/>
        <v>0</v>
      </c>
      <c r="AN37" s="362">
        <f t="shared" si="16"/>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row>
    <row r="38" spans="2:124" s="5" customFormat="1" ht="21" customHeight="1">
      <c r="B38" s="349"/>
      <c r="C38" s="678"/>
      <c r="D38" s="678"/>
      <c r="E38" s="678"/>
      <c r="F38" s="679" t="s">
        <v>316</v>
      </c>
      <c r="G38" s="680"/>
      <c r="H38" s="681"/>
      <c r="I38" s="320"/>
      <c r="J38" s="88"/>
      <c r="K38" s="89"/>
      <c r="L38" s="90"/>
      <c r="M38" s="91"/>
      <c r="N38" s="33">
        <f>'Permit Limits'!X11</f>
        <v>65</v>
      </c>
      <c r="O38" s="33">
        <f>'Permit Limits'!Y11</f>
        <v>54</v>
      </c>
      <c r="P38" s="324"/>
      <c r="Q38" s="323"/>
      <c r="R38" s="321"/>
      <c r="S38" s="91"/>
      <c r="T38" s="33">
        <f>'Permit Limits'!AJ11</f>
        <v>120</v>
      </c>
      <c r="U38" s="33">
        <f>'Permit Limits'!AK11</f>
        <v>100</v>
      </c>
      <c r="V38" s="324"/>
      <c r="W38" s="323"/>
      <c r="X38" s="321"/>
      <c r="Y38" s="354"/>
      <c r="Z38" s="33">
        <f>'Permit Limits'!AR11</f>
        <v>9</v>
      </c>
      <c r="AA38" s="35"/>
      <c r="AB38" s="33">
        <f>'Permit Limits'!AU11</f>
        <v>1</v>
      </c>
      <c r="AC38" s="91"/>
      <c r="AD38" s="34">
        <f>'Permit Limits'!AW11</f>
        <v>487</v>
      </c>
      <c r="AE38" s="91"/>
      <c r="AF38" s="304">
        <f>'Permit Limits'!AY11</f>
        <v>2</v>
      </c>
      <c r="AG38" s="33">
        <f>'Permit Limits'!BB11</f>
        <v>0</v>
      </c>
      <c r="AH38" s="33">
        <f>'Permit Limits'!BC11</f>
        <v>0</v>
      </c>
      <c r="AI38" s="151"/>
      <c r="AJ38" s="33">
        <f>'Permit Limits'!BH11</f>
        <v>0</v>
      </c>
      <c r="AK38" s="33">
        <f>'Permit Limits'!BL11</f>
        <v>9999</v>
      </c>
      <c r="AL38" s="33">
        <f>'Permit Limits'!BM11</f>
        <v>9999</v>
      </c>
      <c r="AM38" s="33">
        <f>'Permit Limits'!BQ11</f>
        <v>9999</v>
      </c>
      <c r="AN38" s="33">
        <f>'Permit Limits'!BR11</f>
        <v>9999</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row>
    <row r="39" spans="2:124" s="5" customFormat="1" ht="21" customHeight="1" thickBot="1">
      <c r="B39" s="349"/>
      <c r="C39" s="678"/>
      <c r="D39" s="678"/>
      <c r="E39" s="678"/>
      <c r="F39" s="682" t="s">
        <v>317</v>
      </c>
      <c r="G39" s="683"/>
      <c r="H39" s="684"/>
      <c r="I39" s="325"/>
      <c r="J39" s="93"/>
      <c r="K39" s="94"/>
      <c r="L39" s="95"/>
      <c r="M39" s="97"/>
      <c r="N39" s="37"/>
      <c r="O39" s="37"/>
      <c r="P39" s="356">
        <f>'Permit Limits'!Z12</f>
        <v>65</v>
      </c>
      <c r="Q39" s="96"/>
      <c r="R39" s="155"/>
      <c r="S39" s="97"/>
      <c r="T39" s="37"/>
      <c r="U39" s="37"/>
      <c r="V39" s="356">
        <f>'Permit Limits'!AL12</f>
        <v>0</v>
      </c>
      <c r="W39" s="96"/>
      <c r="X39" s="155"/>
      <c r="Y39" s="36">
        <f>'Permit Limits'!AP12</f>
        <v>1</v>
      </c>
      <c r="Z39" s="36">
        <f>'Permit Limits'!AR12</f>
        <v>6</v>
      </c>
      <c r="AA39" s="37"/>
      <c r="AB39" s="159"/>
      <c r="AC39" s="97"/>
      <c r="AD39" s="159"/>
      <c r="AE39" s="97"/>
      <c r="AF39" s="160"/>
      <c r="AG39" s="37"/>
      <c r="AH39" s="37"/>
      <c r="AI39" s="152"/>
      <c r="AJ39" s="37"/>
      <c r="AK39" s="37"/>
      <c r="AL39" s="37"/>
      <c r="AM39" s="37"/>
      <c r="AN39" s="37"/>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row>
    <row r="40" spans="2:124" s="5" customFormat="1" ht="21" customHeight="1" thickBot="1">
      <c r="B40" s="349"/>
      <c r="C40" s="678"/>
      <c r="D40" s="678"/>
      <c r="E40" s="678"/>
      <c r="F40" s="685" t="s">
        <v>318</v>
      </c>
      <c r="G40" s="686"/>
      <c r="H40" s="687"/>
      <c r="I40" s="98"/>
      <c r="J40" s="38"/>
      <c r="K40" s="38"/>
      <c r="L40" s="87"/>
      <c r="M40" s="99"/>
      <c r="N40" s="364">
        <f>'Permit Limits'!X13</f>
        <v>45</v>
      </c>
      <c r="O40" s="364">
        <f>'Permit Limits'!Y13</f>
        <v>38</v>
      </c>
      <c r="P40" s="364">
        <f>'Permit Limits'!Z13</f>
        <v>0</v>
      </c>
      <c r="Q40" s="364">
        <f>'Permit Limits'!AA13</f>
        <v>50</v>
      </c>
      <c r="R40" s="279">
        <f>'Permit Limits'!AB13</f>
        <v>42</v>
      </c>
      <c r="S40" s="99"/>
      <c r="T40" s="364">
        <f>'Permit Limits'!AJ13</f>
        <v>100</v>
      </c>
      <c r="U40" s="364">
        <f>'Permit Limits'!AK13</f>
        <v>83</v>
      </c>
      <c r="V40" s="364">
        <f>'Permit Limits'!AL13</f>
        <v>0</v>
      </c>
      <c r="W40" s="364">
        <f>'Permit Limits'!AM13</f>
        <v>110</v>
      </c>
      <c r="X40" s="279">
        <f>'Permit Limits'!AN13</f>
        <v>92</v>
      </c>
      <c r="Y40" s="360">
        <f>'Permit Limits'!AP13</f>
        <v>0</v>
      </c>
      <c r="Z40" s="75"/>
      <c r="AA40" s="87"/>
      <c r="AB40" s="75"/>
      <c r="AC40" s="99"/>
      <c r="AD40" s="360">
        <f>'Permit Limits'!AW13</f>
        <v>126</v>
      </c>
      <c r="AE40" s="99"/>
      <c r="AF40" s="304">
        <f>'Permit Limits'!AY13</f>
        <v>0</v>
      </c>
      <c r="AG40" s="364">
        <f>'Permit Limits'!BB13</f>
        <v>0</v>
      </c>
      <c r="AH40" s="364">
        <f>'Permit Limits'!BC13</f>
        <v>0</v>
      </c>
      <c r="AI40" s="153"/>
      <c r="AJ40" s="364">
        <f>'Permit Limits'!BH13</f>
        <v>0</v>
      </c>
      <c r="AK40" s="364">
        <f>'Permit Limits'!BL13</f>
        <v>9999</v>
      </c>
      <c r="AL40" s="364">
        <f>'Permit Limits'!BM13</f>
        <v>9999</v>
      </c>
      <c r="AM40" s="364">
        <f>'Permit Limits'!BQ13</f>
        <v>9999</v>
      </c>
      <c r="AN40" s="364">
        <f>'Permit Limits'!BR13</f>
        <v>9999</v>
      </c>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row>
    <row r="41" spans="2:124" s="5" customFormat="1" ht="21" customHeight="1">
      <c r="B41" s="349"/>
      <c r="C41" s="678"/>
      <c r="D41" s="678"/>
      <c r="E41" s="678"/>
      <c r="F41" s="69"/>
      <c r="G41" s="69" t="s">
        <v>319</v>
      </c>
      <c r="I41" s="62"/>
      <c r="J41" s="78"/>
      <c r="K41" s="78"/>
      <c r="L41" s="78"/>
      <c r="M41" s="62"/>
      <c r="N41" s="62"/>
      <c r="O41" s="62"/>
      <c r="P41" s="62"/>
      <c r="Q41" s="62"/>
      <c r="R41" s="62"/>
      <c r="S41" s="357"/>
      <c r="T41" s="357"/>
      <c r="U41" s="357"/>
      <c r="V41" s="355"/>
      <c r="W41" s="355"/>
      <c r="X41" s="355"/>
      <c r="Y41" s="355"/>
      <c r="Z41" s="355"/>
      <c r="AA41" s="355"/>
      <c r="AB41" s="355"/>
      <c r="AC41" s="355"/>
      <c r="AD41" s="355"/>
      <c r="AE41" s="355"/>
      <c r="AF41" s="355"/>
      <c r="AG41" s="355"/>
      <c r="AH41" s="355"/>
      <c r="AI41" s="23"/>
      <c r="AJ41" s="23"/>
      <c r="AK41" s="23"/>
      <c r="AL41" s="23"/>
      <c r="AM41" s="23"/>
      <c r="AN41" s="23"/>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row>
    <row r="42" spans="2:124" s="5" customFormat="1" ht="62.25" customHeight="1">
      <c r="B42" s="349"/>
      <c r="C42" s="678"/>
      <c r="D42" s="678"/>
      <c r="E42" s="678"/>
      <c r="F42" s="24"/>
      <c r="G42" s="24" t="s">
        <v>320</v>
      </c>
      <c r="I42" s="355"/>
      <c r="J42" s="355"/>
      <c r="K42" s="355"/>
      <c r="M42" s="355"/>
      <c r="N42" s="355"/>
      <c r="O42" s="355"/>
      <c r="P42" s="355"/>
      <c r="Q42" s="355"/>
      <c r="R42" s="355"/>
      <c r="S42" s="355"/>
      <c r="T42" s="349"/>
      <c r="U42" s="349"/>
      <c r="V42" s="23"/>
      <c r="W42" s="23"/>
      <c r="X42" s="23"/>
      <c r="Y42" s="23"/>
      <c r="Z42" s="23"/>
      <c r="AA42" s="24"/>
      <c r="AB42" s="23"/>
      <c r="AC42" s="23"/>
      <c r="AD42" s="23"/>
      <c r="AE42" s="23"/>
      <c r="AF42" s="23"/>
      <c r="AG42" s="25"/>
      <c r="AH42" s="25"/>
      <c r="AI42" s="25"/>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row>
    <row r="43" spans="1:124" ht="32.25" customHeight="1">
      <c r="A43" s="348"/>
      <c r="B43" s="349"/>
      <c r="C43" s="674" t="s">
        <v>409</v>
      </c>
      <c r="D43" s="674"/>
      <c r="E43" s="674"/>
      <c r="F43" s="80"/>
      <c r="G43" s="80"/>
      <c r="H43" s="81"/>
      <c r="I43" s="672" t="str">
        <f>Jan!I44</f>
        <v>Buffalo WWTP</v>
      </c>
      <c r="J43" s="672"/>
      <c r="K43" s="672"/>
      <c r="L43" s="76"/>
      <c r="M43" s="351"/>
      <c r="N43" s="351"/>
      <c r="O43" s="351"/>
      <c r="P43" s="351"/>
      <c r="Q43" s="351"/>
      <c r="R43" s="351"/>
      <c r="S43" s="350"/>
      <c r="T43" s="350"/>
      <c r="U43" s="350"/>
      <c r="V43" s="350"/>
      <c r="W43" s="350"/>
      <c r="X43" s="350"/>
      <c r="Y43" s="350"/>
      <c r="Z43" s="350"/>
      <c r="AA43" s="350"/>
      <c r="AB43" s="350"/>
      <c r="AC43" s="350"/>
      <c r="AD43" s="350"/>
      <c r="AE43" s="350"/>
      <c r="AF43" s="350"/>
      <c r="AG43" s="350"/>
      <c r="AH43" s="350"/>
      <c r="AI43" s="350"/>
      <c r="AJ43" s="348"/>
      <c r="AK43" s="348"/>
      <c r="AL43" s="348"/>
      <c r="AM43" s="348"/>
      <c r="AN43" s="34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c r="DO43" s="368"/>
      <c r="DP43" s="368"/>
      <c r="DQ43" s="368"/>
      <c r="DR43" s="368"/>
      <c r="DS43" s="368"/>
      <c r="DT43" s="368"/>
    </row>
    <row r="44" spans="1:124" ht="23.25" customHeight="1">
      <c r="A44" s="348"/>
      <c r="B44" s="349"/>
      <c r="C44" s="673" t="s">
        <v>321</v>
      </c>
      <c r="D44" s="673"/>
      <c r="E44" s="673"/>
      <c r="F44" s="80"/>
      <c r="G44" s="80"/>
      <c r="H44" s="81"/>
      <c r="I44" s="673" t="s">
        <v>322</v>
      </c>
      <c r="J44" s="673"/>
      <c r="K44" s="673"/>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row>
    <row r="45" spans="1:124" ht="37.5" customHeight="1">
      <c r="A45" s="348"/>
      <c r="B45" s="350"/>
      <c r="C45" s="621" t="s">
        <v>408</v>
      </c>
      <c r="D45" s="79"/>
      <c r="E45" s="621">
        <v>3456</v>
      </c>
      <c r="F45" s="80"/>
      <c r="G45" s="81"/>
      <c r="H45" s="348"/>
      <c r="I45" s="675" t="str">
        <f>Jan!I46</f>
        <v>Humphreys</v>
      </c>
      <c r="J45" s="675"/>
      <c r="K45" s="675"/>
      <c r="L45" s="59"/>
      <c r="M45" s="26"/>
      <c r="N45" s="26"/>
      <c r="O45" s="26"/>
      <c r="P45" s="26"/>
      <c r="Q45" s="26"/>
      <c r="R45" s="26"/>
      <c r="S45" s="350"/>
      <c r="T45" s="350"/>
      <c r="U45" s="350"/>
      <c r="V45" s="350"/>
      <c r="W45" s="350"/>
      <c r="X45" s="350"/>
      <c r="Y45" s="350"/>
      <c r="Z45" s="350"/>
      <c r="AA45" s="350"/>
      <c r="AB45" s="350"/>
      <c r="AC45" s="350"/>
      <c r="AD45" s="350"/>
      <c r="AE45" s="350"/>
      <c r="AF45" s="350"/>
      <c r="AG45" s="350"/>
      <c r="AH45" s="350"/>
      <c r="AI45" s="348"/>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row>
    <row r="46" spans="1:124" ht="30.75" customHeight="1">
      <c r="A46" s="348"/>
      <c r="B46" s="350"/>
      <c r="C46" s="77" t="s">
        <v>323</v>
      </c>
      <c r="D46" s="77"/>
      <c r="E46" s="77" t="s">
        <v>324</v>
      </c>
      <c r="F46" s="81"/>
      <c r="G46" s="77"/>
      <c r="H46" s="77"/>
      <c r="I46" s="673" t="s">
        <v>325</v>
      </c>
      <c r="J46" s="673"/>
      <c r="K46" s="673"/>
      <c r="L46" s="28"/>
      <c r="M46" s="28"/>
      <c r="N46" s="28"/>
      <c r="O46" s="28"/>
      <c r="P46" s="28"/>
      <c r="Q46" s="28"/>
      <c r="R46" s="2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row>
    <row r="47" spans="1:124" ht="24" customHeight="1">
      <c r="A47" s="348"/>
      <c r="B47" s="348"/>
      <c r="C47" s="348"/>
      <c r="D47" s="348"/>
      <c r="E47" s="348"/>
      <c r="F47" s="348"/>
      <c r="G47" s="348"/>
      <c r="H47" s="28"/>
      <c r="I47" s="28"/>
      <c r="J47" s="28"/>
      <c r="K47" s="28"/>
      <c r="L47" s="28"/>
      <c r="M47" s="29"/>
      <c r="N47" s="29"/>
      <c r="O47" s="29"/>
      <c r="P47" s="29"/>
      <c r="Q47" s="29"/>
      <c r="R47" s="29"/>
      <c r="S47" s="352"/>
      <c r="T47" s="352"/>
      <c r="U47" s="352"/>
      <c r="V47" s="352"/>
      <c r="W47" s="352"/>
      <c r="X47" s="352"/>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368"/>
      <c r="DS47" s="368"/>
      <c r="DT47" s="368"/>
    </row>
    <row r="48" spans="1:124" s="165" customFormat="1" ht="24" customHeight="1">
      <c r="A48" s="368"/>
      <c r="B48" s="368"/>
      <c r="C48" s="168"/>
      <c r="D48" s="368"/>
      <c r="E48" s="368"/>
      <c r="F48" s="368"/>
      <c r="G48" s="368"/>
      <c r="H48" s="169"/>
      <c r="I48" s="169"/>
      <c r="J48" s="169"/>
      <c r="K48" s="169"/>
      <c r="L48" s="169"/>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368"/>
      <c r="DS48" s="368"/>
      <c r="DT48" s="368"/>
    </row>
    <row r="49" spans="3:40" s="165" customFormat="1" ht="15">
      <c r="C49" s="166"/>
      <c r="D49" s="368"/>
      <c r="E49" s="170"/>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368"/>
      <c r="D50" s="166"/>
      <c r="E50" s="166"/>
      <c r="F50" s="16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8" customHeight="1">
      <c r="C52" s="368"/>
      <c r="D52" s="368"/>
      <c r="E52" s="171"/>
      <c r="F52" s="368"/>
      <c r="G52" s="166"/>
      <c r="H52" s="166"/>
      <c r="I52" s="166"/>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5">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48" customHeight="1">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14.4">
      <c r="C56" s="172"/>
      <c r="D56" s="172"/>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4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row>
    <row r="82" spans="3:4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row>
    <row r="83" spans="3:4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row>
    <row r="84" spans="3:4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row>
    <row r="85" spans="3:4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row>
    <row r="86" spans="3:4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row>
    <row r="87" spans="3:4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row>
    <row r="88" spans="3:4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row>
    <row r="89" spans="3:4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row>
    <row r="90" spans="3:4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row>
    <row r="91" spans="3:4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9"/>
      <c r="AI91" s="369"/>
      <c r="AJ91" s="369"/>
      <c r="AK91" s="369"/>
      <c r="AL91" s="369"/>
      <c r="AM91" s="369"/>
      <c r="AN91" s="369"/>
    </row>
    <row r="92" spans="3:40" s="165" customFormat="1" ht="24" customHeight="1">
      <c r="C92" s="172"/>
      <c r="D92" s="172"/>
      <c r="E92" s="171"/>
      <c r="F92" s="368"/>
      <c r="G92" s="368"/>
      <c r="H92" s="368"/>
      <c r="I92" s="368"/>
      <c r="J92" s="368"/>
      <c r="K92" s="368"/>
      <c r="L92" s="368"/>
      <c r="M92" s="369"/>
      <c r="N92" s="369"/>
      <c r="O92" s="369"/>
      <c r="P92" s="369"/>
      <c r="Q92" s="369"/>
      <c r="R92" s="369"/>
      <c r="S92" s="369"/>
      <c r="T92" s="369"/>
      <c r="U92" s="369"/>
      <c r="V92" s="369"/>
      <c r="W92" s="369"/>
      <c r="X92" s="369"/>
      <c r="Y92" s="369"/>
      <c r="Z92" s="369"/>
      <c r="AA92" s="369"/>
      <c r="AB92" s="369"/>
      <c r="AC92" s="369"/>
      <c r="AD92" s="369"/>
      <c r="AE92" s="369"/>
      <c r="AF92" s="369"/>
      <c r="AG92" s="369"/>
      <c r="AH92" s="368"/>
      <c r="AI92" s="368"/>
      <c r="AJ92" s="368"/>
      <c r="AK92" s="368"/>
      <c r="AL92" s="368"/>
      <c r="AM92" s="368"/>
      <c r="AN92" s="368"/>
    </row>
    <row r="93" spans="3:40" s="167" customFormat="1" ht="24" customHeight="1">
      <c r="C93" s="172"/>
      <c r="D93" s="172"/>
      <c r="E93" s="173"/>
      <c r="F93" s="369"/>
      <c r="G93" s="369"/>
      <c r="H93" s="369"/>
      <c r="I93" s="369"/>
      <c r="J93" s="369"/>
      <c r="K93" s="369"/>
      <c r="L93" s="369"/>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row>
    <row r="94" spans="3:40" s="165" customFormat="1" ht="84" customHeight="1">
      <c r="C94" s="172"/>
      <c r="D94" s="172"/>
      <c r="E94" s="171"/>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row>
    <row r="95" spans="3:40" s="165" customFormat="1" ht="14.4">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row>
    <row r="96" spans="3:4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5">
      <c r="C108" s="368"/>
      <c r="D108" s="368"/>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174"/>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368"/>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3:40" s="165" customFormat="1" ht="15">
      <c r="C209" s="368"/>
      <c r="D209" s="368"/>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3:40" s="165" customFormat="1" ht="15">
      <c r="C210" s="368"/>
      <c r="D210" s="368"/>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3:40" s="165" customFormat="1" ht="15">
      <c r="C211" s="368"/>
      <c r="D211" s="368"/>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3:40" s="165" customFormat="1" ht="15">
      <c r="C212" s="368"/>
      <c r="D212" s="368"/>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3:40" s="165" customFormat="1" ht="15">
      <c r="C213" s="368"/>
      <c r="D213" s="368"/>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3:40" s="165" customFormat="1" ht="15">
      <c r="C214" s="368"/>
      <c r="D214" s="368"/>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3:40" s="165" customFormat="1" ht="15">
      <c r="C215" s="368"/>
      <c r="D215" s="368"/>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3:40" s="165" customFormat="1" ht="15">
      <c r="C216" s="368"/>
      <c r="D216" s="368"/>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3:40" s="165" customFormat="1" ht="15">
      <c r="C217" s="368"/>
      <c r="D217" s="368"/>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3:40" s="165" customFormat="1" ht="15">
      <c r="C218" s="368"/>
      <c r="D218" s="368"/>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3:40" s="165" customFormat="1" ht="15">
      <c r="C219" s="368"/>
      <c r="D219" s="368"/>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3:40" s="165" customFormat="1" ht="15">
      <c r="C220" s="368"/>
      <c r="D220" s="368"/>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3:40" s="165" customFormat="1" ht="15">
      <c r="C221" s="368"/>
      <c r="D221" s="368"/>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3:40" s="165" customFormat="1" ht="15">
      <c r="C222" s="368"/>
      <c r="D222" s="368"/>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3:40" s="165" customFormat="1" ht="15">
      <c r="C223" s="368"/>
      <c r="D223" s="368"/>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3:40" ht="15">
      <c r="C224" s="350"/>
      <c r="D224" s="350"/>
      <c r="E224" s="359"/>
      <c r="F224" s="350"/>
      <c r="G224" s="350"/>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8"/>
      <c r="AF224" s="348"/>
      <c r="AG224" s="348"/>
      <c r="AH224" s="348"/>
      <c r="AI224" s="348"/>
      <c r="AJ224" s="348"/>
      <c r="AK224" s="348"/>
      <c r="AL224" s="348"/>
      <c r="AM224" s="348"/>
      <c r="AN224" s="348"/>
    </row>
    <row r="225" spans="3:40" ht="15">
      <c r="C225" s="350"/>
      <c r="D225" s="350"/>
      <c r="E225" s="359"/>
      <c r="F225" s="350"/>
      <c r="G225" s="350"/>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row>
    <row r="226" spans="3:40" ht="15">
      <c r="C226" s="350"/>
      <c r="D226" s="350"/>
      <c r="E226" s="359"/>
      <c r="F226" s="350"/>
      <c r="G226" s="350"/>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348"/>
      <c r="AK226" s="348"/>
      <c r="AL226" s="348"/>
      <c r="AM226" s="348"/>
      <c r="AN226" s="348"/>
    </row>
    <row r="227" spans="3:40" ht="15">
      <c r="C227" s="350"/>
      <c r="D227" s="350"/>
      <c r="E227" s="359"/>
      <c r="F227" s="350"/>
      <c r="G227" s="350"/>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row>
    <row r="228" spans="3:40" ht="15">
      <c r="C228" s="350"/>
      <c r="D228" s="350"/>
      <c r="E228" s="359"/>
      <c r="F228" s="350"/>
      <c r="G228" s="350"/>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row>
    <row r="229" spans="3:40" ht="15">
      <c r="C229" s="350"/>
      <c r="D229" s="350"/>
      <c r="E229" s="359"/>
      <c r="F229" s="350"/>
      <c r="G229" s="350"/>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row>
    <row r="230" spans="3:40" ht="15">
      <c r="C230" s="350"/>
      <c r="D230" s="350"/>
      <c r="E230" s="359"/>
      <c r="F230" s="350"/>
      <c r="G230" s="350"/>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row>
    <row r="231" spans="3:40" ht="15">
      <c r="C231" s="350"/>
      <c r="D231" s="350"/>
      <c r="E231" s="359"/>
      <c r="F231" s="350"/>
      <c r="G231" s="350"/>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8"/>
      <c r="AJ231" s="348"/>
      <c r="AK231" s="348"/>
      <c r="AL231" s="348"/>
      <c r="AM231" s="348"/>
      <c r="AN231" s="348"/>
    </row>
    <row r="232" spans="3:40" ht="15">
      <c r="C232" s="350"/>
      <c r="D232" s="350"/>
      <c r="E232" s="359"/>
      <c r="F232" s="350"/>
      <c r="G232" s="350"/>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row>
    <row r="233" spans="3:40" ht="15">
      <c r="C233" s="350"/>
      <c r="D233" s="350"/>
      <c r="E233" s="359"/>
      <c r="F233" s="350"/>
      <c r="G233" s="350"/>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row>
    <row r="234" spans="3:40" ht="15">
      <c r="C234" s="350"/>
      <c r="D234" s="350"/>
      <c r="E234" s="359"/>
      <c r="F234" s="350"/>
      <c r="G234" s="350"/>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8"/>
      <c r="AE234" s="348"/>
      <c r="AF234" s="348"/>
      <c r="AG234" s="348"/>
      <c r="AH234" s="348"/>
      <c r="AI234" s="348"/>
      <c r="AJ234" s="348"/>
      <c r="AK234" s="348"/>
      <c r="AL234" s="348"/>
      <c r="AM234" s="348"/>
      <c r="AN234" s="348"/>
    </row>
    <row r="235" spans="3:40" ht="15">
      <c r="C235" s="350"/>
      <c r="D235" s="350"/>
      <c r="E235" s="359"/>
      <c r="F235" s="350"/>
      <c r="G235" s="350"/>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8"/>
      <c r="AD235" s="348"/>
      <c r="AE235" s="348"/>
      <c r="AF235" s="348"/>
      <c r="AG235" s="348"/>
      <c r="AH235" s="348"/>
      <c r="AI235" s="348"/>
      <c r="AJ235" s="348"/>
      <c r="AK235" s="348"/>
      <c r="AL235" s="348"/>
      <c r="AM235" s="348"/>
      <c r="AN235" s="348"/>
    </row>
    <row r="236" spans="3:40" ht="15">
      <c r="C236" s="350"/>
      <c r="D236" s="350"/>
      <c r="E236" s="359"/>
      <c r="F236" s="350"/>
      <c r="G236" s="350"/>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8"/>
      <c r="AD236" s="348"/>
      <c r="AE236" s="348"/>
      <c r="AF236" s="348"/>
      <c r="AG236" s="348"/>
      <c r="AH236" s="348"/>
      <c r="AI236" s="348"/>
      <c r="AJ236" s="348"/>
      <c r="AK236" s="348"/>
      <c r="AL236" s="348"/>
      <c r="AM236" s="348"/>
      <c r="AN236" s="348"/>
    </row>
    <row r="237" spans="3:40" ht="15">
      <c r="C237" s="350"/>
      <c r="D237" s="350"/>
      <c r="E237" s="359"/>
      <c r="F237" s="350"/>
      <c r="G237" s="350"/>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row>
    <row r="238" spans="3:40" ht="15">
      <c r="C238" s="350"/>
      <c r="D238" s="350"/>
      <c r="E238" s="359"/>
      <c r="F238" s="350"/>
      <c r="G238" s="350"/>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8"/>
      <c r="AN238" s="348"/>
    </row>
    <row r="239" spans="3:40" ht="15">
      <c r="C239" s="350"/>
      <c r="D239" s="350"/>
      <c r="E239" s="359"/>
      <c r="F239" s="350"/>
      <c r="G239" s="350"/>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8"/>
      <c r="AN239" s="348"/>
    </row>
    <row r="240" spans="3:40" ht="15">
      <c r="C240" s="350"/>
      <c r="D240" s="350"/>
      <c r="E240" s="359"/>
      <c r="F240" s="350"/>
      <c r="G240" s="350"/>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row>
    <row r="241" spans="3:40" ht="15">
      <c r="C241" s="350"/>
      <c r="D241" s="350"/>
      <c r="E241" s="359"/>
      <c r="F241" s="350"/>
      <c r="G241" s="350"/>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row>
    <row r="242" spans="3:40" ht="15">
      <c r="C242" s="350"/>
      <c r="D242" s="350"/>
      <c r="E242" s="359"/>
      <c r="F242" s="350"/>
      <c r="G242" s="350"/>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348"/>
      <c r="AJ242" s="348"/>
      <c r="AK242" s="348"/>
      <c r="AL242" s="348"/>
      <c r="AM242" s="348"/>
      <c r="AN242" s="348"/>
    </row>
    <row r="243" spans="3:40" ht="15">
      <c r="C243" s="350"/>
      <c r="D243" s="350"/>
      <c r="E243" s="359"/>
      <c r="F243" s="350"/>
      <c r="G243" s="350"/>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row>
    <row r="244" spans="3:40" ht="15">
      <c r="C244" s="350"/>
      <c r="D244" s="350"/>
      <c r="E244" s="359"/>
      <c r="F244" s="350"/>
      <c r="G244" s="350"/>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8"/>
      <c r="AE244" s="348"/>
      <c r="AF244" s="348"/>
      <c r="AG244" s="348"/>
      <c r="AH244" s="348"/>
      <c r="AI244" s="348"/>
      <c r="AJ244" s="348"/>
      <c r="AK244" s="348"/>
      <c r="AL244" s="348"/>
      <c r="AM244" s="348"/>
      <c r="AN244" s="348"/>
    </row>
    <row r="245" spans="3:40" ht="15">
      <c r="C245" s="350"/>
      <c r="D245" s="350"/>
      <c r="E245" s="359"/>
      <c r="F245" s="350"/>
      <c r="G245" s="350"/>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row>
    <row r="246" spans="3:40" ht="15">
      <c r="C246" s="350"/>
      <c r="D246" s="350"/>
      <c r="E246" s="359"/>
      <c r="F246" s="350"/>
      <c r="G246" s="350"/>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row>
    <row r="247" spans="3:40" ht="15">
      <c r="C247" s="350"/>
      <c r="D247" s="350"/>
      <c r="E247" s="359"/>
      <c r="F247" s="350"/>
      <c r="G247" s="350"/>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row>
    <row r="248" spans="3:40" ht="15">
      <c r="C248" s="350"/>
      <c r="D248" s="350"/>
      <c r="E248" s="359"/>
      <c r="F248" s="350"/>
      <c r="G248" s="350"/>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8"/>
      <c r="AN248" s="348"/>
    </row>
    <row r="249" spans="3:40" ht="15">
      <c r="C249" s="350"/>
      <c r="D249" s="350"/>
      <c r="E249" s="359"/>
      <c r="F249" s="350"/>
      <c r="G249" s="350"/>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row>
    <row r="250" spans="3:40" ht="15">
      <c r="C250" s="350"/>
      <c r="D250" s="350"/>
      <c r="E250" s="359"/>
      <c r="F250" s="350"/>
      <c r="G250" s="350"/>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row>
    <row r="251" spans="3:40" ht="15">
      <c r="C251" s="350"/>
      <c r="D251" s="350"/>
      <c r="E251" s="359"/>
      <c r="F251" s="350"/>
      <c r="G251" s="350"/>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row>
    <row r="252" spans="3:40" ht="15">
      <c r="C252" s="350"/>
      <c r="D252" s="350"/>
      <c r="E252" s="359"/>
      <c r="F252" s="350"/>
      <c r="G252" s="350"/>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8"/>
      <c r="AE252" s="348"/>
      <c r="AF252" s="348"/>
      <c r="AG252" s="348"/>
      <c r="AH252" s="348"/>
      <c r="AI252" s="348"/>
      <c r="AJ252" s="348"/>
      <c r="AK252" s="348"/>
      <c r="AL252" s="348"/>
      <c r="AM252" s="348"/>
      <c r="AN252" s="348"/>
    </row>
    <row r="253" spans="3:40" ht="15">
      <c r="C253" s="350"/>
      <c r="D253" s="350"/>
      <c r="E253" s="359"/>
      <c r="F253" s="350"/>
      <c r="G253" s="350"/>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8"/>
      <c r="AD253" s="348"/>
      <c r="AE253" s="348"/>
      <c r="AF253" s="348"/>
      <c r="AG253" s="348"/>
      <c r="AH253" s="348"/>
      <c r="AI253" s="348"/>
      <c r="AJ253" s="348"/>
      <c r="AK253" s="348"/>
      <c r="AL253" s="348"/>
      <c r="AM253" s="348"/>
      <c r="AN253" s="348"/>
    </row>
    <row r="254" spans="3:40" ht="15">
      <c r="C254" s="350"/>
      <c r="D254" s="350"/>
      <c r="E254" s="359"/>
      <c r="F254" s="350"/>
      <c r="G254" s="350"/>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row>
    <row r="255" spans="3:40" ht="15">
      <c r="C255" s="350"/>
      <c r="D255" s="350"/>
      <c r="E255" s="359"/>
      <c r="F255" s="350"/>
      <c r="G255" s="350"/>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row>
    <row r="256" spans="3:40" ht="15">
      <c r="C256" s="350"/>
      <c r="D256" s="350"/>
      <c r="E256" s="359"/>
      <c r="F256" s="350"/>
      <c r="G256" s="350"/>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row>
    <row r="257" spans="3:40" ht="15">
      <c r="C257" s="350"/>
      <c r="D257" s="350"/>
      <c r="E257" s="359"/>
      <c r="F257" s="350"/>
      <c r="G257" s="350"/>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row>
    <row r="258" spans="3:40" ht="15">
      <c r="C258" s="350"/>
      <c r="D258" s="350"/>
      <c r="E258" s="359"/>
      <c r="F258" s="350"/>
      <c r="G258" s="350"/>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8"/>
      <c r="AN258" s="348"/>
    </row>
    <row r="259" spans="3:40" ht="15">
      <c r="C259" s="350"/>
      <c r="D259" s="350"/>
      <c r="E259" s="359"/>
      <c r="F259" s="350"/>
      <c r="G259" s="350"/>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8"/>
      <c r="AN259" s="34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sheetData>
  <sheetProtection algorithmName="SHA-512" hashValue="BxPtOfygVwWcgQPlEqH2OZDZ9Y8KLQ5RIrpnAopyrq3+94C3i6GVwyWTdIKelEOGX4qqBh8TbLtGtoDGRB9CPQ==" saltValue="acsR1FQOON6duK5BC4ubjw=="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P4:P33">
    <cfRule type="cellIs" priority="251" dxfId="13" operator="lessThan">
      <formula>$P$39</formula>
    </cfRule>
  </conditionalFormatting>
  <conditionalFormatting sqref="V4:V33">
    <cfRule type="cellIs" priority="253" dxfId="13" operator="lessThan">
      <formula>$V$39</formula>
    </cfRule>
  </conditionalFormatting>
  <conditionalFormatting sqref="L4:L14 L16:L33">
    <cfRule type="cellIs" priority="250" dxfId="30" operator="greaterThan">
      <formula>0</formula>
    </cfRule>
  </conditionalFormatting>
  <conditionalFormatting sqref="Z4:Z33">
    <cfRule type="cellIs" priority="244" dxfId="93" operator="greaterThan">
      <formula>$Z$38</formula>
    </cfRule>
    <cfRule type="cellIs" priority="254" dxfId="5" operator="lessThan">
      <formula>$Z$39</formula>
    </cfRule>
  </conditionalFormatting>
  <conditionalFormatting sqref="AF4:AF33">
    <cfRule type="cellIs" priority="240" dxfId="5" operator="greaterThan">
      <formula>$AF$38</formula>
    </cfRule>
  </conditionalFormatting>
  <conditionalFormatting sqref="AB4:AB33">
    <cfRule type="cellIs" priority="239" dxfId="13" operator="greaterThan">
      <formula>$AB$38</formula>
    </cfRule>
  </conditionalFormatting>
  <conditionalFormatting sqref="Z5 Z7 Z9 Z11 Z13 Z15 Z17 Z19 Z21 Z23 Z25 Z27 Z29 Z31 Z33">
    <cfRule type="containsBlanks" priority="243" dxfId="78">
      <formula>LEN(TRIM(Z5))=0</formula>
    </cfRule>
  </conditionalFormatting>
  <conditionalFormatting sqref="Z4 Z6 Z8 Z10 Z12 Z14 Z16 Z18 Z20 Z22 Z24 Z26 Z28 Z30 Z32">
    <cfRule type="containsBlanks" priority="238" dxfId="88">
      <formula>LEN(TRIM(Z4))=0</formula>
    </cfRule>
  </conditionalFormatting>
  <conditionalFormatting sqref="Y37">
    <cfRule type="cellIs" priority="237" dxfId="3" operator="lessThan">
      <formula>$Y$39</formula>
    </cfRule>
  </conditionalFormatting>
  <conditionalFormatting sqref="L34">
    <cfRule type="cellIs" priority="236" dxfId="3" operator="greaterThan">
      <formula>0</formula>
    </cfRule>
  </conditionalFormatting>
  <conditionalFormatting sqref="Z36">
    <cfRule type="cellIs" priority="233" dxfId="85" operator="greaterThan">
      <formula>$Z$38</formula>
    </cfRule>
  </conditionalFormatting>
  <conditionalFormatting sqref="Z37">
    <cfRule type="cellIs" priority="232" dxfId="3" operator="lessThan">
      <formula>$Z$39</formula>
    </cfRule>
  </conditionalFormatting>
  <conditionalFormatting sqref="AB36">
    <cfRule type="cellIs" priority="231" dxfId="3" operator="greaterThan">
      <formula>$AB$38</formula>
    </cfRule>
  </conditionalFormatting>
  <conditionalFormatting sqref="AF36">
    <cfRule type="cellIs" priority="230" dxfId="3" operator="greaterThan">
      <formula>$AF$38</formula>
    </cfRule>
  </conditionalFormatting>
  <conditionalFormatting sqref="Y35">
    <cfRule type="cellIs" priority="228" dxfId="9" operator="lessThan">
      <formula>$Y$40</formula>
    </cfRule>
  </conditionalFormatting>
  <conditionalFormatting sqref="Y4:Y33">
    <cfRule type="cellIs" priority="227" dxfId="13" operator="lessThan">
      <formula>$Y$39</formula>
    </cfRule>
  </conditionalFormatting>
  <conditionalFormatting sqref="Y4 Y6 Y8 Y10 Y12 Y14 Y16 Y18 Y20 Y22 Y24 Y26 Y28 Y30 Y32">
    <cfRule type="containsBlanks" priority="226" dxfId="79">
      <formula>LEN(TRIM(Y4))=0</formula>
    </cfRule>
  </conditionalFormatting>
  <conditionalFormatting sqref="Y5 Y7 Y9 Y11 Y13 Y15 Y17 Y19 Y21 Y23 Y25 Y27 Y29 Y31 Y33">
    <cfRule type="containsBlanks" priority="225" dxfId="78">
      <formula>LEN(TRIM(Y5))=0</formula>
    </cfRule>
  </conditionalFormatting>
  <conditionalFormatting sqref="AD4:AD33">
    <cfRule type="cellIs" priority="224" dxfId="5" operator="greaterThan">
      <formula>$AD$38</formula>
    </cfRule>
  </conditionalFormatting>
  <conditionalFormatting sqref="AD35">
    <cfRule type="cellIs" priority="223" dxfId="9" operator="greaterThan">
      <formula>$AD$40</formula>
    </cfRule>
  </conditionalFormatting>
  <conditionalFormatting sqref="AD36">
    <cfRule type="cellIs" priority="222" dxfId="3" operator="greaterThan">
      <formula>$AD$38</formula>
    </cfRule>
  </conditionalFormatting>
  <conditionalFormatting sqref="O36">
    <cfRule type="cellIs" priority="218" dxfId="4" operator="equal">
      <formula>$O$38+MAX($O$4:$O$33)</formula>
    </cfRule>
    <cfRule type="cellIs" priority="219" dxfId="3" operator="greaterThan">
      <formula>$O$38</formula>
    </cfRule>
  </conditionalFormatting>
  <conditionalFormatting sqref="P36">
    <cfRule type="cellIs" priority="216" dxfId="4" operator="equal">
      <formula>$P$38+MAX($P$4:$P$33)</formula>
    </cfRule>
    <cfRule type="cellIs" priority="217" dxfId="3" operator="greaterThan">
      <formula>$P$38</formula>
    </cfRule>
  </conditionalFormatting>
  <conditionalFormatting sqref="U36">
    <cfRule type="cellIs" priority="208" dxfId="4" operator="equal">
      <formula>$U$38+MAX($U$4:$U$33)</formula>
    </cfRule>
    <cfRule type="cellIs" priority="209" dxfId="3" operator="greaterThan">
      <formula>$U$38</formula>
    </cfRule>
  </conditionalFormatting>
  <conditionalFormatting sqref="V36">
    <cfRule type="cellIs" priority="206" dxfId="4" operator="equal">
      <formula>$V$38+MAX($V$4:$V$33)</formula>
    </cfRule>
    <cfRule type="cellIs" priority="207" dxfId="3" operator="greaterThan">
      <formula>$V$38</formula>
    </cfRule>
  </conditionalFormatting>
  <conditionalFormatting sqref="AH36">
    <cfRule type="cellIs" priority="204" dxfId="4" operator="equal">
      <formula>$AH$38+MAX($AH$4:$AH$33)</formula>
    </cfRule>
    <cfRule type="cellIs" priority="205" dxfId="3" operator="greaterThan">
      <formula>$AH$38</formula>
    </cfRule>
  </conditionalFormatting>
  <conditionalFormatting sqref="AJ36">
    <cfRule type="cellIs" priority="200" dxfId="4" operator="equal">
      <formula>$AJ$38+MAX($AJ$4:$AJ$33)</formula>
    </cfRule>
    <cfRule type="cellIs" priority="201" dxfId="3" operator="greaterThan">
      <formula>$AJ$38</formula>
    </cfRule>
  </conditionalFormatting>
  <conditionalFormatting sqref="AN36">
    <cfRule type="cellIs" priority="196" dxfId="4" operator="equal">
      <formula>$AN$38+MAX($AN$4:$AN$33)</formula>
    </cfRule>
    <cfRule type="cellIs" priority="197" dxfId="3" operator="greaterThan">
      <formula>$AN$38</formula>
    </cfRule>
  </conditionalFormatting>
  <conditionalFormatting sqref="N36">
    <cfRule type="cellIs" priority="190" dxfId="4" operator="equal">
      <formula>$N$38+MAX($N$4:$N$33)</formula>
    </cfRule>
    <cfRule type="cellIs" priority="191" dxfId="3" operator="greaterThan">
      <formula>$N$38</formula>
    </cfRule>
  </conditionalFormatting>
  <conditionalFormatting sqref="T36">
    <cfRule type="cellIs" priority="187" dxfId="4" operator="equal">
      <formula>$T$38+MAX($T$4:$T$33)</formula>
    </cfRule>
    <cfRule type="cellIs" priority="188" dxfId="3" operator="greaterThan">
      <formula>$T$38</formula>
    </cfRule>
  </conditionalFormatting>
  <conditionalFormatting sqref="AG36">
    <cfRule type="cellIs" priority="185" dxfId="4" operator="equal">
      <formula>$AG$38+MAX($AG$4:$AG$33)</formula>
    </cfRule>
    <cfRule type="cellIs" priority="186" dxfId="3" operator="greaterThan">
      <formula>$AG$38</formula>
    </cfRule>
  </conditionalFormatting>
  <conditionalFormatting sqref="AM36">
    <cfRule type="cellIs" priority="183" dxfId="4" operator="equal">
      <formula>$AM$38+MAX($AM$4:$AM$33)</formula>
    </cfRule>
    <cfRule type="cellIs" priority="184" dxfId="3" operator="greaterThan">
      <formula>$AM$38</formula>
    </cfRule>
  </conditionalFormatting>
  <conditionalFormatting sqref="N4:N33">
    <cfRule type="cellIs" priority="181" dxfId="13" operator="greaterThan">
      <formula>$N$38</formula>
    </cfRule>
  </conditionalFormatting>
  <conditionalFormatting sqref="T4:T33">
    <cfRule type="cellIs" priority="179" dxfId="13" operator="greaterThan">
      <formula>$T$38</formula>
    </cfRule>
  </conditionalFormatting>
  <conditionalFormatting sqref="AG4:AG33">
    <cfRule type="cellIs" priority="178" dxfId="13" operator="greaterThan">
      <formula>$AG$38</formula>
    </cfRule>
  </conditionalFormatting>
  <conditionalFormatting sqref="AM4:AM33">
    <cfRule type="cellIs" priority="177" dxfId="13" operator="greaterThan">
      <formula>$AM$38</formula>
    </cfRule>
  </conditionalFormatting>
  <conditionalFormatting sqref="O35">
    <cfRule type="cellIs" priority="173" dxfId="4" operator="equal">
      <formula>$O$40+AVERAGE($O$4:$O$33)</formula>
    </cfRule>
    <cfRule type="cellIs" priority="174" dxfId="9" operator="greaterThan">
      <formula>$O$40</formula>
    </cfRule>
  </conditionalFormatting>
  <conditionalFormatting sqref="U35">
    <cfRule type="cellIs" priority="169" dxfId="4" operator="equal">
      <formula>$U$40+AVERAGE($U$4:$U$33)</formula>
    </cfRule>
    <cfRule type="cellIs" priority="170" dxfId="9" operator="greaterThan">
      <formula>$U$40</formula>
    </cfRule>
  </conditionalFormatting>
  <conditionalFormatting sqref="AH35">
    <cfRule type="cellIs" priority="167" dxfId="4" operator="equal">
      <formula>$AH$40+AVERAGE($AH$4:$AH$33)</formula>
    </cfRule>
    <cfRule type="cellIs" priority="168" dxfId="9" operator="greaterThan">
      <formula>$AH$40</formula>
    </cfRule>
  </conditionalFormatting>
  <conditionalFormatting sqref="AJ35">
    <cfRule type="cellIs" priority="165" dxfId="4" operator="equal">
      <formula>$AJ$40+AVERAGE($AJ$4:$AJ$33)</formula>
    </cfRule>
    <cfRule type="cellIs" priority="166" dxfId="9" operator="greaterThan">
      <formula>$AJ$40</formula>
    </cfRule>
  </conditionalFormatting>
  <conditionalFormatting sqref="AN35">
    <cfRule type="cellIs" priority="163" dxfId="4" operator="equal">
      <formula>$AN$40+AVERAGE($AN$4:$AN$33)</formula>
    </cfRule>
    <cfRule type="cellIs" priority="164" dxfId="9" operator="greaterThan">
      <formula>$AN$40</formula>
    </cfRule>
  </conditionalFormatting>
  <conditionalFormatting sqref="N35">
    <cfRule type="cellIs" priority="160" dxfId="4" operator="equal">
      <formula>$N$40+AVERAGE($N$4:$N$33)</formula>
    </cfRule>
    <cfRule type="cellIs" priority="161" dxfId="9" operator="greaterThan">
      <formula>$N$40</formula>
    </cfRule>
  </conditionalFormatting>
  <conditionalFormatting sqref="AG35">
    <cfRule type="cellIs" priority="154" dxfId="4" operator="equal">
      <formula>$AG$40+AVERAGE($AG$4:$AG$33)</formula>
    </cfRule>
    <cfRule type="cellIs" priority="155" dxfId="9" operator="greaterThan">
      <formula>$AG$40</formula>
    </cfRule>
  </conditionalFormatting>
  <conditionalFormatting sqref="AM35">
    <cfRule type="cellIs" priority="152" dxfId="4" operator="equal">
      <formula>$AM$40+AVERAGE($AM$4:$AM$33)</formula>
    </cfRule>
    <cfRule type="cellIs" priority="153" dxfId="9" operator="greaterThan">
      <formula>$AM$40</formula>
    </cfRule>
  </conditionalFormatting>
  <conditionalFormatting sqref="L15">
    <cfRule type="cellIs" priority="151" dxfId="30" operator="greaterThan">
      <formula>0</formula>
    </cfRule>
  </conditionalFormatting>
  <conditionalFormatting sqref="O4:O33">
    <cfRule type="cellIs" priority="146" dxfId="13" operator="between">
      <formula>$O$38</formula>
      <formula>9999</formula>
    </cfRule>
  </conditionalFormatting>
  <conditionalFormatting sqref="U4:U33">
    <cfRule type="cellIs" priority="144" dxfId="13" operator="between">
      <formula>$U$38</formula>
      <formula>9999</formula>
    </cfRule>
  </conditionalFormatting>
  <conditionalFormatting sqref="AH4:AH33">
    <cfRule type="cellIs" priority="143" dxfId="13" operator="between">
      <formula>$AH$38</formula>
      <formula>9999</formula>
    </cfRule>
  </conditionalFormatting>
  <conditionalFormatting sqref="AJ4:AJ33">
    <cfRule type="cellIs" priority="142" dxfId="13" operator="between">
      <formula>$AJ$38</formula>
      <formula>9999</formula>
    </cfRule>
  </conditionalFormatting>
  <conditionalFormatting sqref="AN4:AN33">
    <cfRule type="cellIs" priority="141" dxfId="13" operator="between">
      <formula>$AN$38</formula>
      <formula>9999</formula>
    </cfRule>
  </conditionalFormatting>
  <conditionalFormatting sqref="P37">
    <cfRule type="cellIs" priority="137" dxfId="4" operator="equal">
      <formula>$P$39+MIN($P$4:$P$33)</formula>
    </cfRule>
    <cfRule type="cellIs" priority="138" dxfId="3" operator="lessThan">
      <formula>$P$39</formula>
    </cfRule>
  </conditionalFormatting>
  <conditionalFormatting sqref="V37">
    <cfRule type="cellIs" priority="133" dxfId="4" operator="equal">
      <formula>$V$39+MIN($V$4:$V$33)</formula>
    </cfRule>
    <cfRule type="cellIs" priority="134" dxfId="3" operator="lessThan">
      <formula>$V$39</formula>
    </cfRule>
  </conditionalFormatting>
  <conditionalFormatting sqref="P35">
    <cfRule type="cellIs" priority="123" dxfId="4" operator="equal">
      <formula>$P$40+AVERAGE($P$4:$P$33)</formula>
    </cfRule>
    <cfRule type="cellIs" priority="124" dxfId="9" operator="lessThan">
      <formula>$P$40</formula>
    </cfRule>
  </conditionalFormatting>
  <conditionalFormatting sqref="V35">
    <cfRule type="cellIs" priority="119" dxfId="4" operator="equal">
      <formula>$V$40+AVERAGE($V$4:$V$33)</formula>
    </cfRule>
    <cfRule type="cellIs" priority="120" dxfId="9" operator="lessThan">
      <formula>$V$40</formula>
    </cfRule>
  </conditionalFormatting>
  <conditionalFormatting sqref="AK4:AK33">
    <cfRule type="cellIs" priority="110" dxfId="13" operator="greaterThan">
      <formula>$AK$38</formula>
    </cfRule>
  </conditionalFormatting>
  <conditionalFormatting sqref="AK35">
    <cfRule type="cellIs" priority="108" dxfId="4" operator="equal">
      <formula>$AK$40+AVERAGE($AK$4:$AK$33)</formula>
    </cfRule>
    <cfRule type="cellIs" priority="109" dxfId="9" operator="greaterThan">
      <formula>$AK$40</formula>
    </cfRule>
  </conditionalFormatting>
  <conditionalFormatting sqref="AL4:AL33">
    <cfRule type="cellIs" priority="107" dxfId="13" operator="between">
      <formula>$AL$38</formula>
      <formula>9999</formula>
    </cfRule>
  </conditionalFormatting>
  <conditionalFormatting sqref="AL36">
    <cfRule type="cellIs" priority="111" dxfId="4" operator="equal">
      <formula>$AL$38+MAX($AL$4:$AL$33)</formula>
    </cfRule>
    <cfRule type="cellIs" priority="112" dxfId="3" operator="greaterThan">
      <formula>$AL$38</formula>
    </cfRule>
  </conditionalFormatting>
  <conditionalFormatting sqref="AL35">
    <cfRule type="cellIs" priority="105" dxfId="4" operator="equal">
      <formula>$AL$40+AVERAGE($AL$4:$AL$33)</formula>
    </cfRule>
    <cfRule type="cellIs" priority="106" dxfId="9" operator="greaterThan">
      <formula>$AL$40</formula>
    </cfRule>
  </conditionalFormatting>
  <conditionalFormatting sqref="X4:X33">
    <cfRule type="cellIs" priority="100" dxfId="13" operator="greaterThan">
      <formula>$X$40</formula>
    </cfRule>
  </conditionalFormatting>
  <conditionalFormatting sqref="W4:W33">
    <cfRule type="cellIs" priority="99" dxfId="13" operator="greaterThan">
      <formula>$W$40</formula>
    </cfRule>
  </conditionalFormatting>
  <conditionalFormatting sqref="T35">
    <cfRule type="cellIs" priority="63" dxfId="4" operator="equal">
      <formula>$T$40+AVERAGE($T$4:$T$33)</formula>
    </cfRule>
    <cfRule type="cellIs" priority="64" dxfId="9" operator="greaterThan">
      <formula>$T$40</formula>
    </cfRule>
  </conditionalFormatting>
  <conditionalFormatting sqref="Q4:Q33">
    <cfRule type="cellIs" priority="41" dxfId="5" operator="greaterThan">
      <formula>$Q$40</formula>
    </cfRule>
  </conditionalFormatting>
  <conditionalFormatting sqref="R4:R33">
    <cfRule type="cellIs" priority="40" dxfId="5" operator="greaterThan">
      <formula>$R$40</formula>
    </cfRule>
  </conditionalFormatting>
  <conditionalFormatting sqref="AK36">
    <cfRule type="cellIs" priority="35" dxfId="4" operator="equal">
      <formula>$AK$38+MAX($AK$4:$AK$33)</formula>
    </cfRule>
    <cfRule type="cellIs" priority="36" dxfId="3" operator="greaterThan">
      <formula>$AK$38</formula>
    </cfRule>
  </conditionalFormatting>
  <conditionalFormatting sqref="AF35">
    <cfRule type="cellIs" priority="1" dxfId="2" operator="greaterThan">
      <formula>$AF$40</formula>
    </cfRule>
  </conditionalFormatting>
  <dataValidations count="4">
    <dataValidation type="decimal" allowBlank="1" showInputMessage="1" showErrorMessage="1" errorTitle="Numbers Only" error="Enter Numbers Only" sqref="AD4:AD38 AB4:AB38 AE38:AE40 AC38:AC40 AF38 AD40 AJ38:AN40 AG38:AH40 AF40 I4:Z37 I38:AA40 AF4:AM37">
      <formula1>0</formula1>
      <formula2>99999999</formula2>
    </dataValidation>
    <dataValidation type="decimal" allowBlank="1" showInputMessage="1" showErrorMessage="1" errorTitle="Numbers Only" error="Enter Nubers Only" sqref="AF39 AB39:AB40 AD39 AI38:AI39">
      <formula1>0</formula1>
      <formula2>99999999</formula2>
    </dataValidation>
    <dataValidation type="decimal" allowBlank="1" showInputMessage="1" showErrorMessage="1" errorTitle="Numbers Only" sqref="AI40">
      <formula1>0</formula1>
      <formula2>99999999</formula2>
    </dataValidation>
    <dataValidation allowBlank="1" showInputMessage="1" showErrorMessage="1" error="Only the less than symbol &quot;&lt;&quot; may be entered in this column." sqref="AE4:AE33 AC4:AC33 AA4:AA33"/>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V600"/>
  <sheetViews>
    <sheetView zoomScale="60" zoomScaleNormal="60" zoomScalePageLayoutView="55" workbookViewId="0" topLeftCell="C22">
      <selection activeCell="E46" sqref="E46"/>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126" width="8.7109375" style="165" customWidth="1"/>
    <col min="127" max="16384" width="8.7109375" style="17" customWidth="1"/>
  </cols>
  <sheetData>
    <row r="1" spans="2:126"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row>
    <row r="2" spans="2:126" s="5" customFormat="1" ht="111" customHeight="1" hidden="1" thickBot="1">
      <c r="B2" s="84"/>
      <c r="C2" s="6"/>
      <c r="D2" s="6"/>
      <c r="E2" s="7"/>
      <c r="F2" s="8"/>
      <c r="G2" s="8"/>
      <c r="H2" s="8" t="s">
        <v>227</v>
      </c>
      <c r="I2" s="9">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346"/>
      <c r="AL2" s="346"/>
      <c r="AM2" s="346">
        <v>665</v>
      </c>
      <c r="AN2" s="346"/>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row>
    <row r="3" spans="2:126" s="5" customFormat="1" ht="220.5" customHeight="1" hidden="1" thickBot="1">
      <c r="B3" s="85" t="s">
        <v>165</v>
      </c>
      <c r="C3" s="14" t="s">
        <v>236</v>
      </c>
      <c r="D3" s="14" t="s">
        <v>237</v>
      </c>
      <c r="E3" s="30" t="s">
        <v>238</v>
      </c>
      <c r="F3" s="14" t="s">
        <v>239</v>
      </c>
      <c r="G3" s="14" t="s">
        <v>240</v>
      </c>
      <c r="H3" s="14" t="s">
        <v>241</v>
      </c>
      <c r="I3" s="12"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154" t="s">
        <v>296</v>
      </c>
      <c r="AL3" s="154" t="s">
        <v>297</v>
      </c>
      <c r="AM3" s="154" t="s">
        <v>300</v>
      </c>
      <c r="AN3" s="154"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row>
    <row r="4" spans="1:126" ht="21" customHeight="1">
      <c r="A4" s="593"/>
      <c r="B4" s="594"/>
      <c r="C4" s="334" t="str">
        <f>'Permit Limits'!E5</f>
        <v>TN0067865</v>
      </c>
      <c r="D4" s="334" t="str">
        <f>'Permit Limits'!D10</f>
        <v>External Outfall</v>
      </c>
      <c r="E4" s="335" t="str">
        <f>'Permit Limits'!E10</f>
        <v>001</v>
      </c>
      <c r="F4" s="334">
        <f>'Permit Limits'!H5</f>
        <v>2024</v>
      </c>
      <c r="G4" s="18" t="s">
        <v>329</v>
      </c>
      <c r="H4" s="336">
        <v>1</v>
      </c>
      <c r="I4" s="49">
        <v>0</v>
      </c>
      <c r="J4" s="314">
        <v>0.089</v>
      </c>
      <c r="K4" s="314">
        <v>0.095</v>
      </c>
      <c r="L4" s="308">
        <v>0</v>
      </c>
      <c r="M4" s="307">
        <v>490</v>
      </c>
      <c r="N4" s="308">
        <v>45</v>
      </c>
      <c r="O4" s="367">
        <f aca="true" t="shared" si="0" ref="O4:O34">IF(N4&lt;&gt;0,(8.34*K4*N4),"")</f>
        <v>35.6535</v>
      </c>
      <c r="P4" s="367">
        <f aca="true" t="shared" si="1" ref="P4:P34">IF(M4&lt;&gt;0,(1-N4/M4)*100,"")</f>
        <v>90.81632653061224</v>
      </c>
      <c r="Q4" s="308"/>
      <c r="R4" s="64"/>
      <c r="S4" s="307"/>
      <c r="T4" s="308">
        <v>11</v>
      </c>
      <c r="U4" s="367">
        <f aca="true" t="shared" si="2" ref="U4:U34">IF(T4&lt;&gt;0,(8.34*K4*T4),"")</f>
        <v>8.7153</v>
      </c>
      <c r="V4" s="367" t="str">
        <f>IF(S4&lt;&gt;0,(1-T4/S4)*100,"")</f>
        <v/>
      </c>
      <c r="W4" s="308"/>
      <c r="X4" s="64"/>
      <c r="Y4" s="64">
        <v>6.78</v>
      </c>
      <c r="Z4" s="64">
        <v>7.23</v>
      </c>
      <c r="AA4" s="310" t="s">
        <v>406</v>
      </c>
      <c r="AB4" s="309">
        <v>0.1</v>
      </c>
      <c r="AC4" s="52" t="s">
        <v>406</v>
      </c>
      <c r="AD4" s="64">
        <v>1</v>
      </c>
      <c r="AE4" s="52"/>
      <c r="AF4" s="145">
        <v>1</v>
      </c>
      <c r="AG4" s="308"/>
      <c r="AH4" s="367" t="str">
        <f aca="true" t="shared" si="3" ref="AH4:AH34">IF(AG4&lt;&gt;0,(8.34*K4*AG4),"")</f>
        <v/>
      </c>
      <c r="AI4" s="308"/>
      <c r="AJ4" s="311" t="str">
        <f aca="true" t="shared" si="4" ref="AJ4:AJ34">IF(AI4&lt;&gt;0,(8.34*K4*AI4),"")</f>
        <v/>
      </c>
      <c r="AK4" s="61"/>
      <c r="AL4" s="365" t="str">
        <f aca="true" t="shared" si="5" ref="AL4:AL34">IF(AK4&lt;&gt;0,(8.34*K4*AK4),"")</f>
        <v/>
      </c>
      <c r="AM4" s="61"/>
      <c r="AN4" s="365" t="str">
        <f aca="true" t="shared" si="6" ref="AN4:AN34">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row>
    <row r="5" spans="1:126" ht="21" customHeight="1">
      <c r="A5" s="595"/>
      <c r="B5" s="596"/>
      <c r="C5" s="338" t="str">
        <f>C4</f>
        <v>TN0067865</v>
      </c>
      <c r="D5" s="338" t="str">
        <f>D4</f>
        <v>External Outfall</v>
      </c>
      <c r="E5" s="337" t="str">
        <f>E4</f>
        <v>001</v>
      </c>
      <c r="F5" s="338">
        <f>F4</f>
        <v>2024</v>
      </c>
      <c r="G5" s="338" t="s">
        <v>329</v>
      </c>
      <c r="H5" s="339">
        <v>2</v>
      </c>
      <c r="I5" s="100">
        <v>0</v>
      </c>
      <c r="J5" s="106">
        <v>0.102</v>
      </c>
      <c r="K5" s="106">
        <v>0.118</v>
      </c>
      <c r="L5" s="101">
        <v>0</v>
      </c>
      <c r="M5" s="112"/>
      <c r="N5" s="101"/>
      <c r="O5" s="361" t="str">
        <f t="shared" si="0"/>
        <v/>
      </c>
      <c r="P5" s="361" t="str">
        <f t="shared" si="1"/>
        <v/>
      </c>
      <c r="Q5" s="101"/>
      <c r="R5" s="109"/>
      <c r="S5" s="112"/>
      <c r="T5" s="101"/>
      <c r="U5" s="361" t="str">
        <f t="shared" si="2"/>
        <v/>
      </c>
      <c r="V5" s="361" t="str">
        <f>IF(S5&lt;&gt;0,(1-T5/S5)*100,"")</f>
        <v/>
      </c>
      <c r="W5" s="101"/>
      <c r="X5" s="109"/>
      <c r="Y5" s="109">
        <v>5.96</v>
      </c>
      <c r="Z5" s="109">
        <v>7.3</v>
      </c>
      <c r="AA5" s="53"/>
      <c r="AB5" s="66"/>
      <c r="AC5" s="54"/>
      <c r="AD5" s="109"/>
      <c r="AE5" s="54"/>
      <c r="AF5" s="146">
        <v>1.16</v>
      </c>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row>
    <row r="6" spans="1:126" ht="21" customHeight="1">
      <c r="A6" s="595"/>
      <c r="B6" s="596"/>
      <c r="C6" s="338" t="str">
        <f aca="true" t="shared" si="7" ref="C6:C34">C5</f>
        <v>TN0067865</v>
      </c>
      <c r="D6" s="338" t="str">
        <f aca="true" t="shared" si="8" ref="D6:D34">D5</f>
        <v>External Outfall</v>
      </c>
      <c r="E6" s="337" t="str">
        <f aca="true" t="shared" si="9" ref="E6:E34">E5</f>
        <v>001</v>
      </c>
      <c r="F6" s="338">
        <f aca="true" t="shared" si="10" ref="F6:F34">F5</f>
        <v>2024</v>
      </c>
      <c r="G6" s="338" t="s">
        <v>329</v>
      </c>
      <c r="H6" s="339">
        <v>3</v>
      </c>
      <c r="I6" s="104">
        <v>0.2</v>
      </c>
      <c r="J6" s="107"/>
      <c r="K6" s="107"/>
      <c r="L6" s="102">
        <v>0</v>
      </c>
      <c r="M6" s="113"/>
      <c r="N6" s="102"/>
      <c r="O6" s="361" t="str">
        <f t="shared" si="0"/>
        <v/>
      </c>
      <c r="P6" s="361" t="str">
        <f t="shared" si="1"/>
        <v/>
      </c>
      <c r="Q6" s="102"/>
      <c r="R6" s="110"/>
      <c r="S6" s="113"/>
      <c r="T6" s="102"/>
      <c r="U6" s="361" t="str">
        <f t="shared" si="2"/>
        <v/>
      </c>
      <c r="V6" s="361" t="str">
        <f aca="true" t="shared" si="11" ref="V6:V33">IF(S6&lt;&gt;0,(1-T6/S6)*100,"")</f>
        <v/>
      </c>
      <c r="W6" s="102"/>
      <c r="X6" s="110"/>
      <c r="Y6" s="110"/>
      <c r="Z6" s="110"/>
      <c r="AA6" s="55"/>
      <c r="AB6" s="67"/>
      <c r="AC6" s="56"/>
      <c r="AD6" s="110"/>
      <c r="AE6" s="56"/>
      <c r="AF6" s="147"/>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row>
    <row r="7" spans="1:126" ht="21" customHeight="1">
      <c r="A7" s="595"/>
      <c r="B7" s="596"/>
      <c r="C7" s="338" t="str">
        <f t="shared" si="7"/>
        <v>TN0067865</v>
      </c>
      <c r="D7" s="338" t="str">
        <f t="shared" si="8"/>
        <v>External Outfall</v>
      </c>
      <c r="E7" s="337" t="str">
        <f t="shared" si="9"/>
        <v>001</v>
      </c>
      <c r="F7" s="338">
        <f t="shared" si="10"/>
        <v>2024</v>
      </c>
      <c r="G7" s="338" t="s">
        <v>329</v>
      </c>
      <c r="H7" s="339">
        <v>4</v>
      </c>
      <c r="I7" s="100">
        <v>0.19</v>
      </c>
      <c r="J7" s="106"/>
      <c r="K7" s="106"/>
      <c r="L7" s="101">
        <v>0</v>
      </c>
      <c r="M7" s="112"/>
      <c r="N7" s="101"/>
      <c r="O7" s="361" t="str">
        <f t="shared" si="0"/>
        <v/>
      </c>
      <c r="P7" s="361" t="str">
        <f t="shared" si="1"/>
        <v/>
      </c>
      <c r="Q7" s="101">
        <v>45</v>
      </c>
      <c r="R7" s="109">
        <v>35.7</v>
      </c>
      <c r="S7" s="112"/>
      <c r="T7" s="101"/>
      <c r="U7" s="361" t="str">
        <f t="shared" si="2"/>
        <v/>
      </c>
      <c r="V7" s="361" t="str">
        <f t="shared" si="11"/>
        <v/>
      </c>
      <c r="W7" s="101">
        <v>11</v>
      </c>
      <c r="X7" s="109">
        <v>8.7</v>
      </c>
      <c r="Y7" s="109"/>
      <c r="Z7" s="109"/>
      <c r="AA7" s="53"/>
      <c r="AB7" s="66"/>
      <c r="AC7" s="54"/>
      <c r="AD7" s="109"/>
      <c r="AE7" s="54"/>
      <c r="AF7" s="146"/>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c r="DU7" s="368"/>
      <c r="DV7" s="368"/>
    </row>
    <row r="8" spans="1:126" ht="21" customHeight="1">
      <c r="A8" s="595"/>
      <c r="B8" s="596"/>
      <c r="C8" s="338" t="str">
        <f t="shared" si="7"/>
        <v>TN0067865</v>
      </c>
      <c r="D8" s="338" t="str">
        <f t="shared" si="8"/>
        <v>External Outfall</v>
      </c>
      <c r="E8" s="337" t="str">
        <f t="shared" si="9"/>
        <v>001</v>
      </c>
      <c r="F8" s="338">
        <f t="shared" si="10"/>
        <v>2024</v>
      </c>
      <c r="G8" s="338" t="s">
        <v>329</v>
      </c>
      <c r="H8" s="339">
        <v>5</v>
      </c>
      <c r="I8" s="104">
        <v>0.15</v>
      </c>
      <c r="J8" s="107">
        <v>0.091</v>
      </c>
      <c r="K8" s="107">
        <v>0.097</v>
      </c>
      <c r="L8" s="102">
        <v>0</v>
      </c>
      <c r="M8" s="113"/>
      <c r="N8" s="102"/>
      <c r="O8" s="361" t="str">
        <f t="shared" si="0"/>
        <v/>
      </c>
      <c r="P8" s="361" t="str">
        <f t="shared" si="1"/>
        <v/>
      </c>
      <c r="Q8" s="102"/>
      <c r="R8" s="110"/>
      <c r="S8" s="113"/>
      <c r="T8" s="102"/>
      <c r="U8" s="361" t="str">
        <f t="shared" si="2"/>
        <v/>
      </c>
      <c r="V8" s="361" t="str">
        <f t="shared" si="11"/>
        <v/>
      </c>
      <c r="W8" s="102"/>
      <c r="X8" s="110"/>
      <c r="Y8" s="110">
        <v>6.38</v>
      </c>
      <c r="Z8" s="110">
        <v>7.3</v>
      </c>
      <c r="AA8" s="55"/>
      <c r="AB8" s="67"/>
      <c r="AC8" s="56"/>
      <c r="AD8" s="110"/>
      <c r="AE8" s="56"/>
      <c r="AF8" s="147">
        <v>1.63</v>
      </c>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row>
    <row r="9" spans="1:126" ht="21" customHeight="1">
      <c r="A9" s="595"/>
      <c r="B9" s="596"/>
      <c r="C9" s="338" t="str">
        <f t="shared" si="7"/>
        <v>TN0067865</v>
      </c>
      <c r="D9" s="338" t="str">
        <f t="shared" si="8"/>
        <v>External Outfall</v>
      </c>
      <c r="E9" s="337" t="str">
        <f t="shared" si="9"/>
        <v>001</v>
      </c>
      <c r="F9" s="338">
        <f t="shared" si="10"/>
        <v>2024</v>
      </c>
      <c r="G9" s="338" t="s">
        <v>329</v>
      </c>
      <c r="H9" s="339">
        <v>6</v>
      </c>
      <c r="I9" s="100">
        <v>0.76</v>
      </c>
      <c r="J9" s="106">
        <v>0.062</v>
      </c>
      <c r="K9" s="106">
        <v>0.076</v>
      </c>
      <c r="L9" s="101">
        <v>0</v>
      </c>
      <c r="M9" s="112"/>
      <c r="N9" s="101"/>
      <c r="O9" s="361" t="str">
        <f t="shared" si="0"/>
        <v/>
      </c>
      <c r="P9" s="361" t="str">
        <f t="shared" si="1"/>
        <v/>
      </c>
      <c r="Q9" s="101"/>
      <c r="R9" s="109"/>
      <c r="S9" s="112"/>
      <c r="T9" s="101"/>
      <c r="U9" s="361" t="str">
        <f t="shared" si="2"/>
        <v/>
      </c>
      <c r="V9" s="361" t="str">
        <f t="shared" si="11"/>
        <v/>
      </c>
      <c r="W9" s="101"/>
      <c r="X9" s="109"/>
      <c r="Y9" s="109">
        <v>6.85</v>
      </c>
      <c r="Z9" s="109">
        <v>7.2</v>
      </c>
      <c r="AA9" s="53"/>
      <c r="AB9" s="66"/>
      <c r="AC9" s="54"/>
      <c r="AD9" s="109"/>
      <c r="AE9" s="54"/>
      <c r="AF9" s="146">
        <v>0.83</v>
      </c>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row>
    <row r="10" spans="1:126" ht="21" customHeight="1">
      <c r="A10" s="595"/>
      <c r="B10" s="596"/>
      <c r="C10" s="338" t="str">
        <f t="shared" si="7"/>
        <v>TN0067865</v>
      </c>
      <c r="D10" s="338" t="str">
        <f t="shared" si="8"/>
        <v>External Outfall</v>
      </c>
      <c r="E10" s="337" t="str">
        <f t="shared" si="9"/>
        <v>001</v>
      </c>
      <c r="F10" s="338">
        <f t="shared" si="10"/>
        <v>2024</v>
      </c>
      <c r="G10" s="338" t="s">
        <v>329</v>
      </c>
      <c r="H10" s="339">
        <v>7</v>
      </c>
      <c r="I10" s="104">
        <v>0</v>
      </c>
      <c r="J10" s="107">
        <v>0.075</v>
      </c>
      <c r="K10" s="107">
        <v>0.077</v>
      </c>
      <c r="L10" s="102">
        <v>0</v>
      </c>
      <c r="M10" s="113"/>
      <c r="N10" s="102"/>
      <c r="O10" s="361" t="str">
        <f t="shared" si="0"/>
        <v/>
      </c>
      <c r="P10" s="361" t="str">
        <f t="shared" si="1"/>
        <v/>
      </c>
      <c r="Q10" s="102"/>
      <c r="R10" s="110"/>
      <c r="S10" s="113"/>
      <c r="T10" s="102"/>
      <c r="U10" s="361" t="str">
        <f t="shared" si="2"/>
        <v/>
      </c>
      <c r="V10" s="361" t="str">
        <f t="shared" si="11"/>
        <v/>
      </c>
      <c r="W10" s="102"/>
      <c r="X10" s="110"/>
      <c r="Y10" s="110">
        <v>6.29</v>
      </c>
      <c r="Z10" s="110">
        <v>7.3</v>
      </c>
      <c r="AA10" s="55"/>
      <c r="AB10" s="67"/>
      <c r="AC10" s="56"/>
      <c r="AD10" s="110"/>
      <c r="AE10" s="56"/>
      <c r="AF10" s="147">
        <v>0.95</v>
      </c>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row>
    <row r="11" spans="1:126" ht="21" customHeight="1">
      <c r="A11" s="595"/>
      <c r="B11" s="596"/>
      <c r="C11" s="338" t="str">
        <f t="shared" si="7"/>
        <v>TN0067865</v>
      </c>
      <c r="D11" s="338" t="str">
        <f t="shared" si="8"/>
        <v>External Outfall</v>
      </c>
      <c r="E11" s="337" t="str">
        <f t="shared" si="9"/>
        <v>001</v>
      </c>
      <c r="F11" s="338">
        <f t="shared" si="10"/>
        <v>2024</v>
      </c>
      <c r="G11" s="338" t="s">
        <v>329</v>
      </c>
      <c r="H11" s="339">
        <v>8</v>
      </c>
      <c r="I11" s="100">
        <v>0.45</v>
      </c>
      <c r="J11" s="106">
        <v>0.068</v>
      </c>
      <c r="K11" s="106">
        <v>0.072</v>
      </c>
      <c r="L11" s="101">
        <v>0</v>
      </c>
      <c r="M11" s="112">
        <v>154</v>
      </c>
      <c r="N11" s="101">
        <v>7</v>
      </c>
      <c r="O11" s="361">
        <f t="shared" si="0"/>
        <v>4.203359999999999</v>
      </c>
      <c r="P11" s="361">
        <f t="shared" si="1"/>
        <v>95.45454545454545</v>
      </c>
      <c r="Q11" s="101"/>
      <c r="R11" s="109"/>
      <c r="S11" s="112"/>
      <c r="T11" s="101">
        <v>6</v>
      </c>
      <c r="U11" s="361">
        <f t="shared" si="2"/>
        <v>3.6028799999999994</v>
      </c>
      <c r="V11" s="361" t="str">
        <f t="shared" si="11"/>
        <v/>
      </c>
      <c r="W11" s="101"/>
      <c r="X11" s="109"/>
      <c r="Y11" s="109">
        <v>5.54</v>
      </c>
      <c r="Z11" s="109">
        <v>7.2</v>
      </c>
      <c r="AA11" s="53" t="s">
        <v>406</v>
      </c>
      <c r="AB11" s="66">
        <v>0.1</v>
      </c>
      <c r="AC11" s="54" t="s">
        <v>406</v>
      </c>
      <c r="AD11" s="109">
        <v>1</v>
      </c>
      <c r="AE11" s="54"/>
      <c r="AF11" s="146">
        <v>1.08</v>
      </c>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row>
    <row r="12" spans="1:126" ht="21" customHeight="1">
      <c r="A12" s="595"/>
      <c r="B12" s="596"/>
      <c r="C12" s="338" t="str">
        <f t="shared" si="7"/>
        <v>TN0067865</v>
      </c>
      <c r="D12" s="338" t="str">
        <f t="shared" si="8"/>
        <v>External Outfall</v>
      </c>
      <c r="E12" s="337" t="str">
        <f t="shared" si="9"/>
        <v>001</v>
      </c>
      <c r="F12" s="338">
        <f t="shared" si="10"/>
        <v>2024</v>
      </c>
      <c r="G12" s="338" t="s">
        <v>329</v>
      </c>
      <c r="H12" s="339">
        <v>9</v>
      </c>
      <c r="I12" s="104">
        <v>1.45</v>
      </c>
      <c r="J12" s="107">
        <v>0.176</v>
      </c>
      <c r="K12" s="107">
        <v>0.153</v>
      </c>
      <c r="L12" s="102">
        <v>0</v>
      </c>
      <c r="M12" s="113"/>
      <c r="N12" s="102"/>
      <c r="O12" s="361" t="str">
        <f t="shared" si="0"/>
        <v/>
      </c>
      <c r="P12" s="361" t="str">
        <f t="shared" si="1"/>
        <v/>
      </c>
      <c r="Q12" s="102"/>
      <c r="R12" s="110"/>
      <c r="S12" s="113"/>
      <c r="T12" s="102"/>
      <c r="U12" s="361" t="str">
        <f t="shared" si="2"/>
        <v/>
      </c>
      <c r="V12" s="361" t="str">
        <f t="shared" si="11"/>
        <v/>
      </c>
      <c r="W12" s="102"/>
      <c r="X12" s="110"/>
      <c r="Y12" s="110">
        <v>4.16</v>
      </c>
      <c r="Z12" s="110">
        <v>7.2</v>
      </c>
      <c r="AA12" s="55"/>
      <c r="AB12" s="67"/>
      <c r="AC12" s="56"/>
      <c r="AD12" s="110"/>
      <c r="AE12" s="56"/>
      <c r="AF12" s="147">
        <v>1.42</v>
      </c>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row>
    <row r="13" spans="1:126" ht="21" customHeight="1">
      <c r="A13" s="595"/>
      <c r="B13" s="596"/>
      <c r="C13" s="338" t="str">
        <f t="shared" si="7"/>
        <v>TN0067865</v>
      </c>
      <c r="D13" s="338" t="str">
        <f t="shared" si="8"/>
        <v>External Outfall</v>
      </c>
      <c r="E13" s="337" t="str">
        <f t="shared" si="9"/>
        <v>001</v>
      </c>
      <c r="F13" s="338">
        <f t="shared" si="10"/>
        <v>2024</v>
      </c>
      <c r="G13" s="338" t="s">
        <v>329</v>
      </c>
      <c r="H13" s="339">
        <v>10</v>
      </c>
      <c r="I13" s="100">
        <v>0</v>
      </c>
      <c r="J13" s="106">
        <v>0.079</v>
      </c>
      <c r="K13" s="106">
        <v>0.13</v>
      </c>
      <c r="L13" s="101">
        <v>0</v>
      </c>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4"/>
      <c r="AD13" s="109"/>
      <c r="AE13" s="54"/>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row>
    <row r="14" spans="1:126" ht="21" customHeight="1">
      <c r="A14" s="595"/>
      <c r="B14" s="596"/>
      <c r="C14" s="338" t="str">
        <f t="shared" si="7"/>
        <v>TN0067865</v>
      </c>
      <c r="D14" s="338" t="str">
        <f t="shared" si="8"/>
        <v>External Outfall</v>
      </c>
      <c r="E14" s="337" t="str">
        <f t="shared" si="9"/>
        <v>001</v>
      </c>
      <c r="F14" s="338">
        <f t="shared" si="10"/>
        <v>2024</v>
      </c>
      <c r="G14" s="338" t="s">
        <v>329</v>
      </c>
      <c r="H14" s="339">
        <v>11</v>
      </c>
      <c r="I14" s="104">
        <v>0</v>
      </c>
      <c r="J14" s="107">
        <v>0.152</v>
      </c>
      <c r="K14" s="107">
        <v>0.155</v>
      </c>
      <c r="L14" s="102">
        <v>0</v>
      </c>
      <c r="M14" s="70"/>
      <c r="N14" s="71"/>
      <c r="O14" s="361" t="str">
        <f t="shared" si="0"/>
        <v/>
      </c>
      <c r="P14" s="361" t="str">
        <f t="shared" si="1"/>
        <v/>
      </c>
      <c r="Q14" s="102">
        <v>7</v>
      </c>
      <c r="R14" s="110">
        <v>4.2</v>
      </c>
      <c r="S14" s="70"/>
      <c r="T14" s="71"/>
      <c r="U14" s="361" t="str">
        <f t="shared" si="2"/>
        <v/>
      </c>
      <c r="V14" s="361" t="str">
        <f t="shared" si="11"/>
        <v/>
      </c>
      <c r="W14" s="102">
        <v>6</v>
      </c>
      <c r="X14" s="110">
        <v>3.6</v>
      </c>
      <c r="Y14" s="110"/>
      <c r="Z14" s="110"/>
      <c r="AA14" s="55"/>
      <c r="AB14" s="67"/>
      <c r="AC14" s="56"/>
      <c r="AD14" s="110"/>
      <c r="AE14" s="56"/>
      <c r="AF14" s="147"/>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row>
    <row r="15" spans="1:126" ht="21" customHeight="1">
      <c r="A15" s="595"/>
      <c r="B15" s="596"/>
      <c r="C15" s="338" t="str">
        <f t="shared" si="7"/>
        <v>TN0067865</v>
      </c>
      <c r="D15" s="338" t="str">
        <f t="shared" si="8"/>
        <v>External Outfall</v>
      </c>
      <c r="E15" s="337" t="str">
        <f t="shared" si="9"/>
        <v>001</v>
      </c>
      <c r="F15" s="338">
        <f t="shared" si="10"/>
        <v>2024</v>
      </c>
      <c r="G15" s="338" t="s">
        <v>329</v>
      </c>
      <c r="H15" s="339">
        <v>12</v>
      </c>
      <c r="I15" s="100">
        <v>0</v>
      </c>
      <c r="J15" s="106">
        <v>0.152</v>
      </c>
      <c r="K15" s="106">
        <v>0.155</v>
      </c>
      <c r="L15" s="101">
        <v>0</v>
      </c>
      <c r="M15" s="112"/>
      <c r="N15" s="101"/>
      <c r="O15" s="361" t="str">
        <f t="shared" si="0"/>
        <v/>
      </c>
      <c r="P15" s="361" t="str">
        <f t="shared" si="1"/>
        <v/>
      </c>
      <c r="Q15" s="101"/>
      <c r="R15" s="109"/>
      <c r="S15" s="112"/>
      <c r="T15" s="101"/>
      <c r="U15" s="361" t="str">
        <f t="shared" si="2"/>
        <v/>
      </c>
      <c r="V15" s="361" t="str">
        <f t="shared" si="11"/>
        <v/>
      </c>
      <c r="W15" s="101"/>
      <c r="X15" s="109"/>
      <c r="Y15" s="109">
        <v>5.16</v>
      </c>
      <c r="Z15" s="109">
        <v>7.4</v>
      </c>
      <c r="AA15" s="53"/>
      <c r="AB15" s="66"/>
      <c r="AC15" s="54"/>
      <c r="AD15" s="109"/>
      <c r="AE15" s="54"/>
      <c r="AF15" s="146">
        <v>1.63</v>
      </c>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row>
    <row r="16" spans="1:126" ht="21" customHeight="1">
      <c r="A16" s="595"/>
      <c r="B16" s="596"/>
      <c r="C16" s="338" t="str">
        <f t="shared" si="7"/>
        <v>TN0067865</v>
      </c>
      <c r="D16" s="338" t="str">
        <f t="shared" si="8"/>
        <v>External Outfall</v>
      </c>
      <c r="E16" s="337" t="str">
        <f t="shared" si="9"/>
        <v>001</v>
      </c>
      <c r="F16" s="338">
        <f t="shared" si="10"/>
        <v>2024</v>
      </c>
      <c r="G16" s="338" t="s">
        <v>329</v>
      </c>
      <c r="H16" s="339">
        <v>13</v>
      </c>
      <c r="I16" s="104">
        <v>0.01</v>
      </c>
      <c r="J16" s="107">
        <v>0.108</v>
      </c>
      <c r="K16" s="107">
        <v>0.108</v>
      </c>
      <c r="L16" s="102">
        <v>0</v>
      </c>
      <c r="M16" s="70"/>
      <c r="N16" s="71"/>
      <c r="O16" s="361" t="str">
        <f t="shared" si="0"/>
        <v/>
      </c>
      <c r="P16" s="361" t="str">
        <f t="shared" si="1"/>
        <v/>
      </c>
      <c r="Q16" s="102"/>
      <c r="R16" s="110"/>
      <c r="S16" s="70"/>
      <c r="T16" s="71"/>
      <c r="U16" s="361" t="str">
        <f t="shared" si="2"/>
        <v/>
      </c>
      <c r="V16" s="361" t="str">
        <f t="shared" si="11"/>
        <v/>
      </c>
      <c r="W16" s="102"/>
      <c r="X16" s="110"/>
      <c r="Y16" s="72">
        <v>6.7</v>
      </c>
      <c r="Z16" s="72">
        <v>7.3</v>
      </c>
      <c r="AA16" s="73"/>
      <c r="AB16" s="31"/>
      <c r="AC16" s="74"/>
      <c r="AD16" s="72"/>
      <c r="AE16" s="74"/>
      <c r="AF16" s="148">
        <v>1.06</v>
      </c>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row>
    <row r="17" spans="1:40" ht="21" customHeight="1">
      <c r="A17" s="595"/>
      <c r="B17" s="596"/>
      <c r="C17" s="338" t="str">
        <f t="shared" si="7"/>
        <v>TN0067865</v>
      </c>
      <c r="D17" s="338" t="str">
        <f t="shared" si="8"/>
        <v>External Outfall</v>
      </c>
      <c r="E17" s="337" t="str">
        <f t="shared" si="9"/>
        <v>001</v>
      </c>
      <c r="F17" s="338">
        <f t="shared" si="10"/>
        <v>2024</v>
      </c>
      <c r="G17" s="338" t="s">
        <v>329</v>
      </c>
      <c r="H17" s="339">
        <v>14</v>
      </c>
      <c r="I17" s="100">
        <v>0.3</v>
      </c>
      <c r="J17" s="106">
        <v>0.1</v>
      </c>
      <c r="K17" s="106">
        <v>0.109</v>
      </c>
      <c r="L17" s="101">
        <v>0</v>
      </c>
      <c r="M17" s="112"/>
      <c r="N17" s="101"/>
      <c r="O17" s="361" t="str">
        <f t="shared" si="0"/>
        <v/>
      </c>
      <c r="P17" s="361" t="str">
        <f t="shared" si="1"/>
        <v/>
      </c>
      <c r="Q17" s="101"/>
      <c r="R17" s="109"/>
      <c r="S17" s="112"/>
      <c r="T17" s="101"/>
      <c r="U17" s="361" t="str">
        <f t="shared" si="2"/>
        <v/>
      </c>
      <c r="V17" s="361" t="str">
        <f t="shared" si="11"/>
        <v/>
      </c>
      <c r="W17" s="101"/>
      <c r="X17" s="109"/>
      <c r="Y17" s="109">
        <v>6.7</v>
      </c>
      <c r="Z17" s="109">
        <v>7.3</v>
      </c>
      <c r="AA17" s="53"/>
      <c r="AB17" s="66"/>
      <c r="AC17" s="54"/>
      <c r="AD17" s="109"/>
      <c r="AE17" s="54"/>
      <c r="AF17" s="146">
        <v>1.12</v>
      </c>
      <c r="AG17" s="101"/>
      <c r="AH17" s="361" t="str">
        <f t="shared" si="3"/>
        <v/>
      </c>
      <c r="AI17" s="101"/>
      <c r="AJ17" s="361" t="str">
        <f t="shared" si="4"/>
        <v/>
      </c>
      <c r="AK17" s="101"/>
      <c r="AL17" s="361" t="str">
        <f t="shared" si="5"/>
        <v/>
      </c>
      <c r="AM17" s="101"/>
      <c r="AN17" s="361" t="str">
        <f t="shared" si="6"/>
        <v/>
      </c>
    </row>
    <row r="18" spans="1:40" ht="21" customHeight="1">
      <c r="A18" s="595"/>
      <c r="B18" s="596"/>
      <c r="C18" s="338" t="str">
        <f t="shared" si="7"/>
        <v>TN0067865</v>
      </c>
      <c r="D18" s="338" t="str">
        <f t="shared" si="8"/>
        <v>External Outfall</v>
      </c>
      <c r="E18" s="337" t="str">
        <f t="shared" si="9"/>
        <v>001</v>
      </c>
      <c r="F18" s="338">
        <f t="shared" si="10"/>
        <v>2024</v>
      </c>
      <c r="G18" s="338" t="s">
        <v>329</v>
      </c>
      <c r="H18" s="339">
        <v>15</v>
      </c>
      <c r="I18" s="104">
        <v>0.4</v>
      </c>
      <c r="J18" s="107">
        <v>0.118</v>
      </c>
      <c r="K18" s="107">
        <v>0.126</v>
      </c>
      <c r="L18" s="102">
        <v>0</v>
      </c>
      <c r="M18" s="113">
        <v>296</v>
      </c>
      <c r="N18" s="102">
        <v>15</v>
      </c>
      <c r="O18" s="361">
        <f t="shared" si="0"/>
        <v>15.762599999999999</v>
      </c>
      <c r="P18" s="361">
        <f t="shared" si="1"/>
        <v>94.93243243243244</v>
      </c>
      <c r="Q18" s="102"/>
      <c r="R18" s="110"/>
      <c r="S18" s="113"/>
      <c r="T18" s="102">
        <v>8</v>
      </c>
      <c r="U18" s="361">
        <f t="shared" si="2"/>
        <v>8.40672</v>
      </c>
      <c r="V18" s="361" t="str">
        <f t="shared" si="11"/>
        <v/>
      </c>
      <c r="W18" s="102"/>
      <c r="X18" s="110"/>
      <c r="Y18" s="110">
        <v>6.6</v>
      </c>
      <c r="Z18" s="110">
        <v>7.1</v>
      </c>
      <c r="AA18" s="55" t="s">
        <v>406</v>
      </c>
      <c r="AB18" s="67">
        <v>0.1</v>
      </c>
      <c r="AC18" s="56" t="s">
        <v>406</v>
      </c>
      <c r="AD18" s="110">
        <v>1</v>
      </c>
      <c r="AE18" s="56"/>
      <c r="AF18" s="147">
        <v>1.57</v>
      </c>
      <c r="AG18" s="102"/>
      <c r="AH18" s="361" t="str">
        <f t="shared" si="3"/>
        <v/>
      </c>
      <c r="AI18" s="102"/>
      <c r="AJ18" s="361" t="str">
        <f t="shared" si="4"/>
        <v/>
      </c>
      <c r="AK18" s="102"/>
      <c r="AL18" s="361" t="str">
        <f t="shared" si="5"/>
        <v/>
      </c>
      <c r="AM18" s="102"/>
      <c r="AN18" s="361" t="str">
        <f t="shared" si="6"/>
        <v/>
      </c>
    </row>
    <row r="19" spans="1:40" ht="21" customHeight="1">
      <c r="A19" s="595"/>
      <c r="B19" s="596"/>
      <c r="C19" s="338" t="str">
        <f t="shared" si="7"/>
        <v>TN0067865</v>
      </c>
      <c r="D19" s="338" t="str">
        <f t="shared" si="8"/>
        <v>External Outfall</v>
      </c>
      <c r="E19" s="337" t="str">
        <f t="shared" si="9"/>
        <v>001</v>
      </c>
      <c r="F19" s="338">
        <f t="shared" si="10"/>
        <v>2024</v>
      </c>
      <c r="G19" s="338" t="s">
        <v>329</v>
      </c>
      <c r="H19" s="339">
        <v>16</v>
      </c>
      <c r="I19" s="100">
        <v>0</v>
      </c>
      <c r="J19" s="106">
        <v>0.153</v>
      </c>
      <c r="K19" s="106">
        <v>0.149</v>
      </c>
      <c r="L19" s="101">
        <v>0</v>
      </c>
      <c r="M19" s="112"/>
      <c r="N19" s="101"/>
      <c r="O19" s="361" t="str">
        <f t="shared" si="0"/>
        <v/>
      </c>
      <c r="P19" s="361" t="str">
        <f t="shared" si="1"/>
        <v/>
      </c>
      <c r="Q19" s="101"/>
      <c r="R19" s="109"/>
      <c r="S19" s="112"/>
      <c r="T19" s="101"/>
      <c r="U19" s="361" t="str">
        <f t="shared" si="2"/>
        <v/>
      </c>
      <c r="V19" s="361" t="str">
        <f t="shared" si="11"/>
        <v/>
      </c>
      <c r="W19" s="101"/>
      <c r="X19" s="109"/>
      <c r="Y19" s="109">
        <v>7.2</v>
      </c>
      <c r="Z19" s="109">
        <v>7.2</v>
      </c>
      <c r="AA19" s="53"/>
      <c r="AB19" s="66"/>
      <c r="AC19" s="54"/>
      <c r="AD19" s="109"/>
      <c r="AE19" s="54"/>
      <c r="AF19" s="146">
        <v>1.32</v>
      </c>
      <c r="AG19" s="101"/>
      <c r="AH19" s="361" t="str">
        <f t="shared" si="3"/>
        <v/>
      </c>
      <c r="AI19" s="101"/>
      <c r="AJ19" s="361" t="str">
        <f t="shared" si="4"/>
        <v/>
      </c>
      <c r="AK19" s="101"/>
      <c r="AL19" s="361" t="str">
        <f t="shared" si="5"/>
        <v/>
      </c>
      <c r="AM19" s="101"/>
      <c r="AN19" s="361" t="str">
        <f t="shared" si="6"/>
        <v/>
      </c>
    </row>
    <row r="20" spans="1:40" ht="21" customHeight="1">
      <c r="A20" s="595"/>
      <c r="B20" s="596"/>
      <c r="C20" s="338" t="str">
        <f t="shared" si="7"/>
        <v>TN0067865</v>
      </c>
      <c r="D20" s="338" t="str">
        <f t="shared" si="8"/>
        <v>External Outfall</v>
      </c>
      <c r="E20" s="337" t="str">
        <f t="shared" si="9"/>
        <v>001</v>
      </c>
      <c r="F20" s="338">
        <f t="shared" si="10"/>
        <v>2024</v>
      </c>
      <c r="G20" s="338" t="s">
        <v>329</v>
      </c>
      <c r="H20" s="339">
        <v>17</v>
      </c>
      <c r="I20" s="104">
        <v>0.28</v>
      </c>
      <c r="J20" s="107">
        <v>0.098</v>
      </c>
      <c r="K20" s="107">
        <v>0.099</v>
      </c>
      <c r="L20" s="102">
        <v>0</v>
      </c>
      <c r="M20" s="113"/>
      <c r="N20" s="102"/>
      <c r="O20" s="361" t="str">
        <f t="shared" si="0"/>
        <v/>
      </c>
      <c r="P20" s="361" t="str">
        <f t="shared" si="1"/>
        <v/>
      </c>
      <c r="Q20" s="102"/>
      <c r="R20" s="110"/>
      <c r="S20" s="113"/>
      <c r="T20" s="102"/>
      <c r="U20" s="361" t="str">
        <f t="shared" si="2"/>
        <v/>
      </c>
      <c r="V20" s="361" t="str">
        <f t="shared" si="11"/>
        <v/>
      </c>
      <c r="W20" s="102"/>
      <c r="X20" s="110"/>
      <c r="Y20" s="110">
        <v>7.7</v>
      </c>
      <c r="Z20" s="110">
        <v>7.4</v>
      </c>
      <c r="AA20" s="55"/>
      <c r="AB20" s="67"/>
      <c r="AC20" s="56"/>
      <c r="AD20" s="110"/>
      <c r="AE20" s="56"/>
      <c r="AF20" s="147">
        <v>0.8</v>
      </c>
      <c r="AG20" s="102"/>
      <c r="AH20" s="361" t="str">
        <f t="shared" si="3"/>
        <v/>
      </c>
      <c r="AI20" s="102"/>
      <c r="AJ20" s="361" t="str">
        <f t="shared" si="4"/>
        <v/>
      </c>
      <c r="AK20" s="102"/>
      <c r="AL20" s="361" t="str">
        <f t="shared" si="5"/>
        <v/>
      </c>
      <c r="AM20" s="102"/>
      <c r="AN20" s="361" t="str">
        <f t="shared" si="6"/>
        <v/>
      </c>
    </row>
    <row r="21" spans="1:40" ht="21" customHeight="1">
      <c r="A21" s="595"/>
      <c r="B21" s="596"/>
      <c r="C21" s="338" t="str">
        <f t="shared" si="7"/>
        <v>TN0067865</v>
      </c>
      <c r="D21" s="338" t="str">
        <f t="shared" si="8"/>
        <v>External Outfall</v>
      </c>
      <c r="E21" s="337" t="str">
        <f t="shared" si="9"/>
        <v>001</v>
      </c>
      <c r="F21" s="338">
        <f t="shared" si="10"/>
        <v>2024</v>
      </c>
      <c r="G21" s="338" t="s">
        <v>329</v>
      </c>
      <c r="H21" s="339">
        <v>18</v>
      </c>
      <c r="I21" s="100">
        <v>0.45</v>
      </c>
      <c r="J21" s="106">
        <v>0.073</v>
      </c>
      <c r="K21" s="106">
        <v>0.073</v>
      </c>
      <c r="L21" s="101">
        <v>0</v>
      </c>
      <c r="M21" s="112"/>
      <c r="N21" s="101"/>
      <c r="O21" s="361" t="str">
        <f t="shared" si="0"/>
        <v/>
      </c>
      <c r="P21" s="361" t="str">
        <f t="shared" si="1"/>
        <v/>
      </c>
      <c r="Q21" s="101">
        <v>15</v>
      </c>
      <c r="R21" s="109">
        <v>15.8</v>
      </c>
      <c r="S21" s="112"/>
      <c r="T21" s="101"/>
      <c r="U21" s="361" t="str">
        <f t="shared" si="2"/>
        <v/>
      </c>
      <c r="V21" s="361" t="str">
        <f t="shared" si="11"/>
        <v/>
      </c>
      <c r="W21" s="101">
        <v>8</v>
      </c>
      <c r="X21" s="109">
        <v>8.4</v>
      </c>
      <c r="Y21" s="109"/>
      <c r="Z21" s="109"/>
      <c r="AA21" s="53"/>
      <c r="AB21" s="66"/>
      <c r="AC21" s="54"/>
      <c r="AD21" s="109"/>
      <c r="AE21" s="54"/>
      <c r="AF21" s="146"/>
      <c r="AG21" s="101"/>
      <c r="AH21" s="361" t="str">
        <f t="shared" si="3"/>
        <v/>
      </c>
      <c r="AI21" s="101"/>
      <c r="AJ21" s="361" t="str">
        <f t="shared" si="4"/>
        <v/>
      </c>
      <c r="AK21" s="101"/>
      <c r="AL21" s="361" t="str">
        <f t="shared" si="5"/>
        <v/>
      </c>
      <c r="AM21" s="101"/>
      <c r="AN21" s="361" t="str">
        <f t="shared" si="6"/>
        <v/>
      </c>
    </row>
    <row r="22" spans="1:40" ht="21" customHeight="1">
      <c r="A22" s="595"/>
      <c r="B22" s="596"/>
      <c r="C22" s="338" t="str">
        <f t="shared" si="7"/>
        <v>TN0067865</v>
      </c>
      <c r="D22" s="338" t="str">
        <f t="shared" si="8"/>
        <v>External Outfall</v>
      </c>
      <c r="E22" s="337" t="str">
        <f t="shared" si="9"/>
        <v>001</v>
      </c>
      <c r="F22" s="338">
        <f t="shared" si="10"/>
        <v>2024</v>
      </c>
      <c r="G22" s="338" t="s">
        <v>329</v>
      </c>
      <c r="H22" s="339">
        <v>19</v>
      </c>
      <c r="I22" s="104">
        <v>0.01</v>
      </c>
      <c r="J22" s="107">
        <v>0.095</v>
      </c>
      <c r="K22" s="107">
        <v>0.095</v>
      </c>
      <c r="L22" s="102">
        <v>0</v>
      </c>
      <c r="M22" s="70"/>
      <c r="N22" s="71"/>
      <c r="O22" s="361" t="str">
        <f t="shared" si="0"/>
        <v/>
      </c>
      <c r="P22" s="361" t="str">
        <f t="shared" si="1"/>
        <v/>
      </c>
      <c r="Q22" s="102"/>
      <c r="R22" s="110"/>
      <c r="S22" s="70"/>
      <c r="T22" s="71"/>
      <c r="U22" s="361" t="str">
        <f t="shared" si="2"/>
        <v/>
      </c>
      <c r="V22" s="361" t="str">
        <f t="shared" si="11"/>
        <v/>
      </c>
      <c r="W22" s="102"/>
      <c r="X22" s="110"/>
      <c r="Y22" s="110"/>
      <c r="Z22" s="110"/>
      <c r="AA22" s="55"/>
      <c r="AB22" s="67"/>
      <c r="AC22" s="56"/>
      <c r="AD22" s="110"/>
      <c r="AE22" s="56"/>
      <c r="AF22" s="147"/>
      <c r="AG22" s="71"/>
      <c r="AH22" s="361" t="str">
        <f t="shared" si="3"/>
        <v/>
      </c>
      <c r="AI22" s="71"/>
      <c r="AJ22" s="361" t="str">
        <f t="shared" si="4"/>
        <v/>
      </c>
      <c r="AK22" s="71"/>
      <c r="AL22" s="361" t="str">
        <f t="shared" si="5"/>
        <v/>
      </c>
      <c r="AM22" s="71"/>
      <c r="AN22" s="361" t="str">
        <f t="shared" si="6"/>
        <v/>
      </c>
    </row>
    <row r="23" spans="1:40" ht="21" customHeight="1">
      <c r="A23" s="595"/>
      <c r="B23" s="596"/>
      <c r="C23" s="338" t="str">
        <f t="shared" si="7"/>
        <v>TN0067865</v>
      </c>
      <c r="D23" s="338" t="str">
        <f t="shared" si="8"/>
        <v>External Outfall</v>
      </c>
      <c r="E23" s="337" t="str">
        <f t="shared" si="9"/>
        <v>001</v>
      </c>
      <c r="F23" s="338">
        <f t="shared" si="10"/>
        <v>2024</v>
      </c>
      <c r="G23" s="338" t="s">
        <v>329</v>
      </c>
      <c r="H23" s="339">
        <v>20</v>
      </c>
      <c r="I23" s="100">
        <v>0</v>
      </c>
      <c r="J23" s="106">
        <v>0.126</v>
      </c>
      <c r="K23" s="106">
        <v>0.126</v>
      </c>
      <c r="L23" s="101">
        <v>0</v>
      </c>
      <c r="M23" s="112"/>
      <c r="N23" s="101"/>
      <c r="O23" s="361" t="str">
        <f t="shared" si="0"/>
        <v/>
      </c>
      <c r="P23" s="361" t="str">
        <f t="shared" si="1"/>
        <v/>
      </c>
      <c r="Q23" s="101"/>
      <c r="R23" s="109"/>
      <c r="S23" s="112"/>
      <c r="T23" s="101"/>
      <c r="U23" s="361" t="str">
        <f t="shared" si="2"/>
        <v/>
      </c>
      <c r="V23" s="361" t="str">
        <f t="shared" si="11"/>
        <v/>
      </c>
      <c r="W23" s="101"/>
      <c r="X23" s="109"/>
      <c r="Y23" s="109">
        <v>7.7</v>
      </c>
      <c r="Z23" s="109">
        <v>7.1</v>
      </c>
      <c r="AA23" s="53"/>
      <c r="AB23" s="66"/>
      <c r="AC23" s="54"/>
      <c r="AD23" s="109"/>
      <c r="AE23" s="54"/>
      <c r="AF23" s="146">
        <v>0.4</v>
      </c>
      <c r="AG23" s="101"/>
      <c r="AH23" s="361" t="str">
        <f t="shared" si="3"/>
        <v/>
      </c>
      <c r="AI23" s="101"/>
      <c r="AJ23" s="361" t="str">
        <f t="shared" si="4"/>
        <v/>
      </c>
      <c r="AK23" s="101"/>
      <c r="AL23" s="361" t="str">
        <f t="shared" si="5"/>
        <v/>
      </c>
      <c r="AM23" s="101"/>
      <c r="AN23" s="361" t="str">
        <f t="shared" si="6"/>
        <v/>
      </c>
    </row>
    <row r="24" spans="1:40" ht="21" customHeight="1">
      <c r="A24" s="595"/>
      <c r="B24" s="596"/>
      <c r="C24" s="338" t="str">
        <f t="shared" si="7"/>
        <v>TN0067865</v>
      </c>
      <c r="D24" s="338" t="str">
        <f t="shared" si="8"/>
        <v>External Outfall</v>
      </c>
      <c r="E24" s="337" t="str">
        <f t="shared" si="9"/>
        <v>001</v>
      </c>
      <c r="F24" s="338">
        <f t="shared" si="10"/>
        <v>2024</v>
      </c>
      <c r="G24" s="338" t="s">
        <v>329</v>
      </c>
      <c r="H24" s="339">
        <v>21</v>
      </c>
      <c r="I24" s="104">
        <v>0</v>
      </c>
      <c r="J24" s="107">
        <v>0.072</v>
      </c>
      <c r="K24" s="107">
        <v>0.072</v>
      </c>
      <c r="L24" s="102">
        <v>0</v>
      </c>
      <c r="M24" s="70"/>
      <c r="N24" s="71"/>
      <c r="O24" s="361" t="str">
        <f t="shared" si="0"/>
        <v/>
      </c>
      <c r="P24" s="361" t="str">
        <f t="shared" si="1"/>
        <v/>
      </c>
      <c r="Q24" s="102"/>
      <c r="R24" s="110"/>
      <c r="S24" s="70"/>
      <c r="T24" s="71"/>
      <c r="U24" s="361" t="str">
        <f t="shared" si="2"/>
        <v/>
      </c>
      <c r="V24" s="361" t="str">
        <f t="shared" si="11"/>
        <v/>
      </c>
      <c r="W24" s="102"/>
      <c r="X24" s="110"/>
      <c r="Y24" s="110">
        <v>7.9</v>
      </c>
      <c r="Z24" s="110">
        <v>7.1</v>
      </c>
      <c r="AA24" s="55"/>
      <c r="AB24" s="67"/>
      <c r="AC24" s="56"/>
      <c r="AD24" s="110"/>
      <c r="AE24" s="56"/>
      <c r="AF24" s="147">
        <v>0.72</v>
      </c>
      <c r="AG24" s="71"/>
      <c r="AH24" s="361" t="str">
        <f t="shared" si="3"/>
        <v/>
      </c>
      <c r="AI24" s="71"/>
      <c r="AJ24" s="361" t="str">
        <f t="shared" si="4"/>
        <v/>
      </c>
      <c r="AK24" s="71"/>
      <c r="AL24" s="361" t="str">
        <f t="shared" si="5"/>
        <v/>
      </c>
      <c r="AM24" s="71"/>
      <c r="AN24" s="361" t="str">
        <f t="shared" si="6"/>
        <v/>
      </c>
    </row>
    <row r="25" spans="1:40" ht="21" customHeight="1">
      <c r="A25" s="595"/>
      <c r="B25" s="596"/>
      <c r="C25" s="338" t="str">
        <f t="shared" si="7"/>
        <v>TN0067865</v>
      </c>
      <c r="D25" s="338" t="str">
        <f t="shared" si="8"/>
        <v>External Outfall</v>
      </c>
      <c r="E25" s="337" t="str">
        <f t="shared" si="9"/>
        <v>001</v>
      </c>
      <c r="F25" s="338">
        <f t="shared" si="10"/>
        <v>2024</v>
      </c>
      <c r="G25" s="338" t="s">
        <v>329</v>
      </c>
      <c r="H25" s="339">
        <v>22</v>
      </c>
      <c r="I25" s="100">
        <v>0</v>
      </c>
      <c r="J25" s="106">
        <v>0.078</v>
      </c>
      <c r="K25" s="106">
        <v>0.05</v>
      </c>
      <c r="L25" s="101">
        <v>0</v>
      </c>
      <c r="M25" s="112">
        <v>311</v>
      </c>
      <c r="N25" s="101">
        <v>11</v>
      </c>
      <c r="O25" s="361">
        <f t="shared" si="0"/>
        <v>4.587000000000001</v>
      </c>
      <c r="P25" s="361">
        <f t="shared" si="1"/>
        <v>96.46302250803859</v>
      </c>
      <c r="Q25" s="101"/>
      <c r="R25" s="109"/>
      <c r="S25" s="112"/>
      <c r="T25" s="101">
        <v>7</v>
      </c>
      <c r="U25" s="361">
        <f t="shared" si="2"/>
        <v>2.9190000000000005</v>
      </c>
      <c r="V25" s="361" t="str">
        <f t="shared" si="11"/>
        <v/>
      </c>
      <c r="W25" s="101"/>
      <c r="X25" s="109"/>
      <c r="Y25" s="109">
        <v>6.35</v>
      </c>
      <c r="Z25" s="109">
        <v>7.1</v>
      </c>
      <c r="AA25" s="53" t="s">
        <v>406</v>
      </c>
      <c r="AB25" s="66">
        <v>0.1</v>
      </c>
      <c r="AC25" s="54" t="s">
        <v>406</v>
      </c>
      <c r="AD25" s="109">
        <v>1</v>
      </c>
      <c r="AE25" s="54"/>
      <c r="AF25" s="146">
        <v>0.48</v>
      </c>
      <c r="AG25" s="101"/>
      <c r="AH25" s="361" t="str">
        <f t="shared" si="3"/>
        <v/>
      </c>
      <c r="AI25" s="101"/>
      <c r="AJ25" s="361" t="str">
        <f t="shared" si="4"/>
        <v/>
      </c>
      <c r="AK25" s="101"/>
      <c r="AL25" s="361" t="str">
        <f t="shared" si="5"/>
        <v/>
      </c>
      <c r="AM25" s="101"/>
      <c r="AN25" s="361" t="str">
        <f t="shared" si="6"/>
        <v/>
      </c>
    </row>
    <row r="26" spans="1:40" ht="21" customHeight="1">
      <c r="A26" s="595"/>
      <c r="B26" s="596"/>
      <c r="C26" s="338" t="str">
        <f t="shared" si="7"/>
        <v>TN0067865</v>
      </c>
      <c r="D26" s="338" t="str">
        <f t="shared" si="8"/>
        <v>External Outfall</v>
      </c>
      <c r="E26" s="337" t="str">
        <f t="shared" si="9"/>
        <v>001</v>
      </c>
      <c r="F26" s="338">
        <f t="shared" si="10"/>
        <v>2024</v>
      </c>
      <c r="G26" s="338" t="s">
        <v>329</v>
      </c>
      <c r="H26" s="339">
        <v>23</v>
      </c>
      <c r="I26" s="104">
        <v>0.55</v>
      </c>
      <c r="J26" s="107">
        <v>0.109</v>
      </c>
      <c r="K26" s="107">
        <v>0.12</v>
      </c>
      <c r="L26" s="102">
        <v>0</v>
      </c>
      <c r="M26" s="113"/>
      <c r="N26" s="102"/>
      <c r="O26" s="361" t="str">
        <f t="shared" si="0"/>
        <v/>
      </c>
      <c r="P26" s="361" t="str">
        <f t="shared" si="1"/>
        <v/>
      </c>
      <c r="Q26" s="102"/>
      <c r="R26" s="110"/>
      <c r="S26" s="113"/>
      <c r="T26" s="102"/>
      <c r="U26" s="361" t="str">
        <f t="shared" si="2"/>
        <v/>
      </c>
      <c r="V26" s="361" t="str">
        <f t="shared" si="11"/>
        <v/>
      </c>
      <c r="W26" s="102"/>
      <c r="X26" s="110"/>
      <c r="Y26" s="110">
        <v>5</v>
      </c>
      <c r="Z26" s="110">
        <v>7.4</v>
      </c>
      <c r="AA26" s="55"/>
      <c r="AB26" s="67"/>
      <c r="AC26" s="56"/>
      <c r="AD26" s="110"/>
      <c r="AE26" s="56"/>
      <c r="AF26" s="147">
        <v>0.22</v>
      </c>
      <c r="AG26" s="102"/>
      <c r="AH26" s="361" t="str">
        <f t="shared" si="3"/>
        <v/>
      </c>
      <c r="AI26" s="102"/>
      <c r="AJ26" s="361" t="str">
        <f t="shared" si="4"/>
        <v/>
      </c>
      <c r="AK26" s="102"/>
      <c r="AL26" s="361" t="str">
        <f t="shared" si="5"/>
        <v/>
      </c>
      <c r="AM26" s="102"/>
      <c r="AN26" s="361" t="str">
        <f t="shared" si="6"/>
        <v/>
      </c>
    </row>
    <row r="27" spans="1:40" ht="21" customHeight="1">
      <c r="A27" s="595"/>
      <c r="B27" s="596"/>
      <c r="C27" s="338" t="str">
        <f t="shared" si="7"/>
        <v>TN0067865</v>
      </c>
      <c r="D27" s="338" t="str">
        <f t="shared" si="8"/>
        <v>External Outfall</v>
      </c>
      <c r="E27" s="337" t="str">
        <f t="shared" si="9"/>
        <v>001</v>
      </c>
      <c r="F27" s="338">
        <f t="shared" si="10"/>
        <v>2024</v>
      </c>
      <c r="G27" s="338" t="s">
        <v>329</v>
      </c>
      <c r="H27" s="339">
        <v>24</v>
      </c>
      <c r="I27" s="100">
        <v>0.15</v>
      </c>
      <c r="J27" s="106">
        <v>0.085</v>
      </c>
      <c r="K27" s="106">
        <v>0.088</v>
      </c>
      <c r="L27" s="101">
        <v>0</v>
      </c>
      <c r="M27" s="112"/>
      <c r="N27" s="101"/>
      <c r="O27" s="361" t="str">
        <f t="shared" si="0"/>
        <v/>
      </c>
      <c r="P27" s="361" t="str">
        <f t="shared" si="1"/>
        <v/>
      </c>
      <c r="Q27" s="101"/>
      <c r="R27" s="109"/>
      <c r="S27" s="112"/>
      <c r="T27" s="101"/>
      <c r="U27" s="361" t="str">
        <f t="shared" si="2"/>
        <v/>
      </c>
      <c r="V27" s="361" t="str">
        <f t="shared" si="11"/>
        <v/>
      </c>
      <c r="W27" s="101"/>
      <c r="X27" s="109"/>
      <c r="Y27" s="109">
        <v>5.7</v>
      </c>
      <c r="Z27" s="109">
        <v>7.3</v>
      </c>
      <c r="AA27" s="53"/>
      <c r="AB27" s="66"/>
      <c r="AC27" s="54"/>
      <c r="AD27" s="109"/>
      <c r="AE27" s="54"/>
      <c r="AF27" s="146">
        <v>0.99</v>
      </c>
      <c r="AG27" s="101"/>
      <c r="AH27" s="361" t="str">
        <f t="shared" si="3"/>
        <v/>
      </c>
      <c r="AI27" s="101"/>
      <c r="AJ27" s="361" t="str">
        <f t="shared" si="4"/>
        <v/>
      </c>
      <c r="AK27" s="101"/>
      <c r="AL27" s="361" t="str">
        <f t="shared" si="5"/>
        <v/>
      </c>
      <c r="AM27" s="101"/>
      <c r="AN27" s="361" t="str">
        <f t="shared" si="6"/>
        <v/>
      </c>
    </row>
    <row r="28" spans="1:40" ht="21" customHeight="1">
      <c r="A28" s="595"/>
      <c r="B28" s="596"/>
      <c r="C28" s="338" t="str">
        <f t="shared" si="7"/>
        <v>TN0067865</v>
      </c>
      <c r="D28" s="338" t="str">
        <f t="shared" si="8"/>
        <v>External Outfall</v>
      </c>
      <c r="E28" s="337" t="str">
        <f t="shared" si="9"/>
        <v>001</v>
      </c>
      <c r="F28" s="338">
        <f t="shared" si="10"/>
        <v>2024</v>
      </c>
      <c r="G28" s="338" t="s">
        <v>329</v>
      </c>
      <c r="H28" s="339">
        <v>25</v>
      </c>
      <c r="I28" s="104">
        <v>0.22</v>
      </c>
      <c r="J28" s="107">
        <v>0.104</v>
      </c>
      <c r="K28" s="107">
        <v>0.107</v>
      </c>
      <c r="L28" s="102">
        <v>0</v>
      </c>
      <c r="M28" s="70"/>
      <c r="N28" s="71"/>
      <c r="O28" s="361" t="str">
        <f t="shared" si="0"/>
        <v/>
      </c>
      <c r="P28" s="361" t="str">
        <f t="shared" si="1"/>
        <v/>
      </c>
      <c r="Q28" s="102">
        <v>11</v>
      </c>
      <c r="R28" s="110">
        <v>4.6</v>
      </c>
      <c r="S28" s="70"/>
      <c r="T28" s="71"/>
      <c r="U28" s="361" t="str">
        <f t="shared" si="2"/>
        <v/>
      </c>
      <c r="V28" s="361" t="str">
        <f t="shared" si="11"/>
        <v/>
      </c>
      <c r="W28" s="102">
        <v>7</v>
      </c>
      <c r="X28" s="110">
        <v>2.9</v>
      </c>
      <c r="Y28" s="110"/>
      <c r="Z28" s="110"/>
      <c r="AA28" s="55"/>
      <c r="AB28" s="67"/>
      <c r="AC28" s="56"/>
      <c r="AD28" s="110"/>
      <c r="AE28" s="56"/>
      <c r="AF28" s="147"/>
      <c r="AG28" s="71"/>
      <c r="AH28" s="361" t="str">
        <f t="shared" si="3"/>
        <v/>
      </c>
      <c r="AI28" s="71"/>
      <c r="AJ28" s="361" t="str">
        <f t="shared" si="4"/>
        <v/>
      </c>
      <c r="AK28" s="71"/>
      <c r="AL28" s="361" t="str">
        <f t="shared" si="5"/>
        <v/>
      </c>
      <c r="AM28" s="71"/>
      <c r="AN28" s="361" t="str">
        <f t="shared" si="6"/>
        <v/>
      </c>
    </row>
    <row r="29" spans="1:40" ht="21" customHeight="1">
      <c r="A29" s="595"/>
      <c r="B29" s="596"/>
      <c r="C29" s="338" t="str">
        <f t="shared" si="7"/>
        <v>TN0067865</v>
      </c>
      <c r="D29" s="338" t="str">
        <f t="shared" si="8"/>
        <v>External Outfall</v>
      </c>
      <c r="E29" s="337" t="str">
        <f t="shared" si="9"/>
        <v>001</v>
      </c>
      <c r="F29" s="338">
        <f t="shared" si="10"/>
        <v>2024</v>
      </c>
      <c r="G29" s="338" t="s">
        <v>329</v>
      </c>
      <c r="H29" s="339">
        <v>26</v>
      </c>
      <c r="I29" s="100">
        <v>0.01</v>
      </c>
      <c r="J29" s="106">
        <v>0.079</v>
      </c>
      <c r="K29" s="106">
        <v>0.082</v>
      </c>
      <c r="L29" s="101">
        <v>0</v>
      </c>
      <c r="M29" s="112"/>
      <c r="N29" s="101"/>
      <c r="O29" s="361" t="str">
        <f t="shared" si="0"/>
        <v/>
      </c>
      <c r="P29" s="361" t="str">
        <f t="shared" si="1"/>
        <v/>
      </c>
      <c r="Q29" s="101"/>
      <c r="R29" s="109"/>
      <c r="S29" s="112"/>
      <c r="T29" s="101"/>
      <c r="U29" s="361" t="str">
        <f t="shared" si="2"/>
        <v/>
      </c>
      <c r="V29" s="361" t="str">
        <f t="shared" si="11"/>
        <v/>
      </c>
      <c r="W29" s="101"/>
      <c r="X29" s="109"/>
      <c r="Y29" s="109">
        <v>5.96</v>
      </c>
      <c r="Z29" s="109">
        <v>7.2</v>
      </c>
      <c r="AA29" s="53"/>
      <c r="AB29" s="66"/>
      <c r="AC29" s="54"/>
      <c r="AD29" s="109"/>
      <c r="AE29" s="54"/>
      <c r="AF29" s="146">
        <v>0.71</v>
      </c>
      <c r="AG29" s="101"/>
      <c r="AH29" s="361" t="str">
        <f t="shared" si="3"/>
        <v/>
      </c>
      <c r="AI29" s="101"/>
      <c r="AJ29" s="361" t="str">
        <f t="shared" si="4"/>
        <v/>
      </c>
      <c r="AK29" s="101"/>
      <c r="AL29" s="361" t="str">
        <f t="shared" si="5"/>
        <v/>
      </c>
      <c r="AM29" s="101"/>
      <c r="AN29" s="361" t="str">
        <f t="shared" si="6"/>
        <v/>
      </c>
    </row>
    <row r="30" spans="1:40" ht="21" customHeight="1">
      <c r="A30" s="595"/>
      <c r="B30" s="596"/>
      <c r="C30" s="338" t="str">
        <f t="shared" si="7"/>
        <v>TN0067865</v>
      </c>
      <c r="D30" s="338" t="str">
        <f t="shared" si="8"/>
        <v>External Outfall</v>
      </c>
      <c r="E30" s="337" t="str">
        <f t="shared" si="9"/>
        <v>001</v>
      </c>
      <c r="F30" s="338">
        <f t="shared" si="10"/>
        <v>2024</v>
      </c>
      <c r="G30" s="338" t="s">
        <v>329</v>
      </c>
      <c r="H30" s="339">
        <v>27</v>
      </c>
      <c r="I30" s="104">
        <v>0.9</v>
      </c>
      <c r="J30" s="150">
        <v>0.102</v>
      </c>
      <c r="K30" s="150">
        <v>0.122</v>
      </c>
      <c r="L30" s="102">
        <v>0</v>
      </c>
      <c r="M30" s="70"/>
      <c r="N30" s="71"/>
      <c r="O30" s="361" t="str">
        <f t="shared" si="0"/>
        <v/>
      </c>
      <c r="P30" s="361" t="str">
        <f t="shared" si="1"/>
        <v/>
      </c>
      <c r="Q30" s="102"/>
      <c r="R30" s="110"/>
      <c r="S30" s="70"/>
      <c r="T30" s="71"/>
      <c r="U30" s="361" t="str">
        <f t="shared" si="2"/>
        <v/>
      </c>
      <c r="V30" s="361" t="str">
        <f t="shared" si="11"/>
        <v/>
      </c>
      <c r="W30" s="102"/>
      <c r="X30" s="110"/>
      <c r="Y30" s="110">
        <v>5.63</v>
      </c>
      <c r="Z30" s="110">
        <v>7.13</v>
      </c>
      <c r="AA30" s="55"/>
      <c r="AB30" s="67"/>
      <c r="AC30" s="56"/>
      <c r="AD30" s="110"/>
      <c r="AE30" s="56"/>
      <c r="AF30" s="147">
        <v>0.74</v>
      </c>
      <c r="AG30" s="71"/>
      <c r="AH30" s="361" t="str">
        <f t="shared" si="3"/>
        <v/>
      </c>
      <c r="AI30" s="71"/>
      <c r="AJ30" s="361" t="str">
        <f t="shared" si="4"/>
        <v/>
      </c>
      <c r="AK30" s="71"/>
      <c r="AL30" s="361" t="str">
        <f t="shared" si="5"/>
        <v/>
      </c>
      <c r="AM30" s="71"/>
      <c r="AN30" s="361" t="str">
        <f t="shared" si="6"/>
        <v/>
      </c>
    </row>
    <row r="31" spans="1:40" ht="21" customHeight="1">
      <c r="A31" s="595"/>
      <c r="B31" s="596"/>
      <c r="C31" s="338" t="str">
        <f t="shared" si="7"/>
        <v>TN0067865</v>
      </c>
      <c r="D31" s="338" t="str">
        <f t="shared" si="8"/>
        <v>External Outfall</v>
      </c>
      <c r="E31" s="337" t="str">
        <f t="shared" si="9"/>
        <v>001</v>
      </c>
      <c r="F31" s="338">
        <f t="shared" si="10"/>
        <v>2024</v>
      </c>
      <c r="G31" s="338" t="s">
        <v>329</v>
      </c>
      <c r="H31" s="339">
        <v>28</v>
      </c>
      <c r="I31" s="100">
        <v>0</v>
      </c>
      <c r="J31" s="106">
        <v>0.104</v>
      </c>
      <c r="K31" s="106">
        <v>0.112</v>
      </c>
      <c r="L31" s="101">
        <v>0</v>
      </c>
      <c r="M31" s="112"/>
      <c r="N31" s="101"/>
      <c r="O31" s="361" t="str">
        <f t="shared" si="0"/>
        <v/>
      </c>
      <c r="P31" s="361" t="str">
        <f t="shared" si="1"/>
        <v/>
      </c>
      <c r="Q31" s="101"/>
      <c r="R31" s="109"/>
      <c r="S31" s="112"/>
      <c r="T31" s="101"/>
      <c r="U31" s="361" t="str">
        <f t="shared" si="2"/>
        <v/>
      </c>
      <c r="V31" s="361" t="str">
        <f t="shared" si="11"/>
        <v/>
      </c>
      <c r="W31" s="101"/>
      <c r="X31" s="109"/>
      <c r="Y31" s="109">
        <v>5.89</v>
      </c>
      <c r="Z31" s="109">
        <v>7.1</v>
      </c>
      <c r="AA31" s="53"/>
      <c r="AB31" s="66"/>
      <c r="AC31" s="54"/>
      <c r="AD31" s="109"/>
      <c r="AE31" s="54"/>
      <c r="AF31" s="146">
        <v>0.98</v>
      </c>
      <c r="AG31" s="101"/>
      <c r="AH31" s="361" t="str">
        <f t="shared" si="3"/>
        <v/>
      </c>
      <c r="AI31" s="101"/>
      <c r="AJ31" s="361" t="str">
        <f t="shared" si="4"/>
        <v/>
      </c>
      <c r="AK31" s="101"/>
      <c r="AL31" s="361" t="str">
        <f t="shared" si="5"/>
        <v/>
      </c>
      <c r="AM31" s="101"/>
      <c r="AN31" s="361" t="str">
        <f t="shared" si="6"/>
        <v/>
      </c>
    </row>
    <row r="32" spans="1:40" ht="21" customHeight="1">
      <c r="A32" s="595"/>
      <c r="B32" s="596"/>
      <c r="C32" s="338" t="str">
        <f t="shared" si="7"/>
        <v>TN0067865</v>
      </c>
      <c r="D32" s="338" t="str">
        <f t="shared" si="8"/>
        <v>External Outfall</v>
      </c>
      <c r="E32" s="337" t="str">
        <f t="shared" si="9"/>
        <v>001</v>
      </c>
      <c r="F32" s="338">
        <f t="shared" si="10"/>
        <v>2024</v>
      </c>
      <c r="G32" s="338" t="s">
        <v>329</v>
      </c>
      <c r="H32" s="339">
        <v>29</v>
      </c>
      <c r="I32" s="104">
        <v>0</v>
      </c>
      <c r="J32" s="107">
        <v>0.124</v>
      </c>
      <c r="K32" s="107">
        <v>0.122</v>
      </c>
      <c r="L32" s="102">
        <v>0</v>
      </c>
      <c r="M32" s="113"/>
      <c r="N32" s="102"/>
      <c r="O32" s="361" t="str">
        <f t="shared" si="0"/>
        <v/>
      </c>
      <c r="P32" s="361" t="str">
        <f t="shared" si="1"/>
        <v/>
      </c>
      <c r="Q32" s="102"/>
      <c r="R32" s="110"/>
      <c r="S32" s="113"/>
      <c r="T32" s="102"/>
      <c r="U32" s="361" t="str">
        <f t="shared" si="2"/>
        <v/>
      </c>
      <c r="V32" s="361" t="str">
        <f>IF(S32&lt;&gt;0,(1-T32/S32)*100,"")</f>
        <v/>
      </c>
      <c r="W32" s="102"/>
      <c r="X32" s="110"/>
      <c r="Y32" s="110">
        <v>6.28</v>
      </c>
      <c r="Z32" s="110">
        <v>7.3</v>
      </c>
      <c r="AA32" s="55"/>
      <c r="AB32" s="67"/>
      <c r="AC32" s="56"/>
      <c r="AD32" s="110"/>
      <c r="AE32" s="56"/>
      <c r="AF32" s="147">
        <v>0.84</v>
      </c>
      <c r="AG32" s="102"/>
      <c r="AH32" s="361" t="str">
        <f t="shared" si="3"/>
        <v/>
      </c>
      <c r="AI32" s="102"/>
      <c r="AJ32" s="158" t="str">
        <f t="shared" si="4"/>
        <v/>
      </c>
      <c r="AK32" s="102"/>
      <c r="AL32" s="361" t="str">
        <f t="shared" si="5"/>
        <v/>
      </c>
      <c r="AM32" s="102"/>
      <c r="AN32" s="361" t="str">
        <f t="shared" si="6"/>
        <v/>
      </c>
    </row>
    <row r="33" spans="1:126" ht="21" customHeight="1">
      <c r="A33" s="595"/>
      <c r="B33" s="596"/>
      <c r="C33" s="338" t="str">
        <f t="shared" si="7"/>
        <v>TN0067865</v>
      </c>
      <c r="D33" s="338" t="str">
        <f t="shared" si="8"/>
        <v>External Outfall</v>
      </c>
      <c r="E33" s="337" t="str">
        <f t="shared" si="9"/>
        <v>001</v>
      </c>
      <c r="F33" s="338">
        <f t="shared" si="10"/>
        <v>2024</v>
      </c>
      <c r="G33" s="338" t="s">
        <v>329</v>
      </c>
      <c r="H33" s="339">
        <v>30</v>
      </c>
      <c r="I33" s="100">
        <v>0</v>
      </c>
      <c r="J33" s="106">
        <v>0.067</v>
      </c>
      <c r="K33" s="106">
        <v>0.069</v>
      </c>
      <c r="L33" s="101">
        <v>0</v>
      </c>
      <c r="M33" s="112">
        <v>440</v>
      </c>
      <c r="N33" s="101">
        <v>13</v>
      </c>
      <c r="O33" s="361">
        <f t="shared" si="0"/>
        <v>7.480980000000001</v>
      </c>
      <c r="P33" s="361">
        <f t="shared" si="1"/>
        <v>97.04545454545455</v>
      </c>
      <c r="Q33" s="101"/>
      <c r="R33" s="109"/>
      <c r="S33" s="112"/>
      <c r="T33" s="101">
        <v>9</v>
      </c>
      <c r="U33" s="361">
        <f t="shared" si="2"/>
        <v>5.17914</v>
      </c>
      <c r="V33" s="361" t="str">
        <f t="shared" si="11"/>
        <v/>
      </c>
      <c r="W33" s="101"/>
      <c r="X33" s="109"/>
      <c r="Y33" s="109">
        <v>6.21</v>
      </c>
      <c r="Z33" s="109">
        <v>7.3</v>
      </c>
      <c r="AA33" s="53" t="s">
        <v>406</v>
      </c>
      <c r="AB33" s="66">
        <v>0.1</v>
      </c>
      <c r="AC33" s="54" t="s">
        <v>406</v>
      </c>
      <c r="AD33" s="109">
        <v>1</v>
      </c>
      <c r="AE33" s="54"/>
      <c r="AF33" s="146">
        <v>1.21</v>
      </c>
      <c r="AG33" s="101"/>
      <c r="AH33" s="361" t="str">
        <f t="shared" si="3"/>
        <v/>
      </c>
      <c r="AI33" s="101"/>
      <c r="AJ33" s="158" t="str">
        <f t="shared" si="4"/>
        <v/>
      </c>
      <c r="AK33" s="101"/>
      <c r="AL33" s="361" t="str">
        <f t="shared" si="5"/>
        <v/>
      </c>
      <c r="AM33" s="101"/>
      <c r="AN33" s="361"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8"/>
      <c r="DS33" s="368"/>
      <c r="DT33" s="368"/>
      <c r="DU33" s="368"/>
      <c r="DV33" s="368"/>
    </row>
    <row r="34" spans="1:126" ht="21" customHeight="1" thickBot="1">
      <c r="A34" s="597"/>
      <c r="B34" s="599"/>
      <c r="C34" s="338" t="str">
        <f t="shared" si="7"/>
        <v>TN0067865</v>
      </c>
      <c r="D34" s="338" t="str">
        <f t="shared" si="8"/>
        <v>External Outfall</v>
      </c>
      <c r="E34" s="337" t="str">
        <f t="shared" si="9"/>
        <v>001</v>
      </c>
      <c r="F34" s="338">
        <f t="shared" si="10"/>
        <v>2024</v>
      </c>
      <c r="G34" s="338" t="s">
        <v>329</v>
      </c>
      <c r="H34" s="342">
        <v>31</v>
      </c>
      <c r="I34" s="105">
        <v>0</v>
      </c>
      <c r="J34" s="108">
        <v>0.116</v>
      </c>
      <c r="K34" s="108">
        <v>0.119</v>
      </c>
      <c r="L34" s="103">
        <v>0</v>
      </c>
      <c r="M34" s="114"/>
      <c r="N34" s="103"/>
      <c r="O34" s="366" t="str">
        <f t="shared" si="0"/>
        <v/>
      </c>
      <c r="P34" s="366" t="str">
        <f t="shared" si="1"/>
        <v/>
      </c>
      <c r="Q34" s="103">
        <v>13</v>
      </c>
      <c r="R34" s="111">
        <v>7.5</v>
      </c>
      <c r="S34" s="114"/>
      <c r="T34" s="103"/>
      <c r="U34" s="366" t="str">
        <f t="shared" si="2"/>
        <v/>
      </c>
      <c r="V34" s="366" t="str">
        <f>IF(S34&lt;&gt;0,(1-T34/S34)*100,"")</f>
        <v/>
      </c>
      <c r="W34" s="103">
        <v>9</v>
      </c>
      <c r="X34" s="111">
        <v>5.2</v>
      </c>
      <c r="Y34" s="111"/>
      <c r="Z34" s="111"/>
      <c r="AA34" s="57"/>
      <c r="AB34" s="68"/>
      <c r="AC34" s="58"/>
      <c r="AD34" s="111"/>
      <c r="AE34" s="58"/>
      <c r="AF34" s="149"/>
      <c r="AG34" s="103"/>
      <c r="AH34" s="366" t="str">
        <f t="shared" si="3"/>
        <v/>
      </c>
      <c r="AI34" s="103"/>
      <c r="AJ34" s="322" t="str">
        <f t="shared" si="4"/>
        <v/>
      </c>
      <c r="AK34" s="103"/>
      <c r="AL34" s="366" t="str">
        <f t="shared" si="5"/>
        <v/>
      </c>
      <c r="AM34" s="103"/>
      <c r="AN34" s="366" t="str">
        <f t="shared" si="6"/>
        <v/>
      </c>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8"/>
      <c r="DS34" s="368"/>
      <c r="DT34" s="368"/>
      <c r="DU34" s="368"/>
      <c r="DV34" s="368"/>
    </row>
    <row r="35" spans="2:126" s="5" customFormat="1" ht="21" customHeight="1">
      <c r="B35" s="349"/>
      <c r="C35" s="676" t="s">
        <v>311</v>
      </c>
      <c r="D35" s="677"/>
      <c r="E35" s="677"/>
      <c r="F35" s="19"/>
      <c r="G35" s="20"/>
      <c r="H35" s="115" t="s">
        <v>312</v>
      </c>
      <c r="I35" s="116">
        <f>SUM(I4:I34)</f>
        <v>6.4799999999999995</v>
      </c>
      <c r="J35" s="117">
        <f>SUM(J4:J34)</f>
        <v>2.9570000000000007</v>
      </c>
      <c r="K35" s="117">
        <f>SUM(K4:K34)</f>
        <v>3.0759999999999996</v>
      </c>
      <c r="L35" s="118">
        <f>SUM(L4:L34)</f>
        <v>0</v>
      </c>
      <c r="M35" s="123"/>
      <c r="N35" s="124"/>
      <c r="O35" s="118">
        <f>SUM(O4:O34)</f>
        <v>67.68744</v>
      </c>
      <c r="P35" s="124"/>
      <c r="Q35" s="124"/>
      <c r="R35" s="277"/>
      <c r="S35" s="121"/>
      <c r="T35" s="119"/>
      <c r="U35" s="118">
        <f>SUM(U4:U34)</f>
        <v>28.82304</v>
      </c>
      <c r="V35" s="540"/>
      <c r="W35" s="540"/>
      <c r="X35" s="122"/>
      <c r="Y35" s="120"/>
      <c r="Z35" s="120"/>
      <c r="AA35" s="125"/>
      <c r="AB35" s="126"/>
      <c r="AC35" s="127"/>
      <c r="AD35" s="126"/>
      <c r="AE35" s="127"/>
      <c r="AF35" s="128"/>
      <c r="AG35" s="119"/>
      <c r="AH35" s="118">
        <f>SUM(AH4:AH34)</f>
        <v>0</v>
      </c>
      <c r="AI35" s="119"/>
      <c r="AJ35" s="118">
        <f>SUM(AJ4:AJ34)</f>
        <v>0</v>
      </c>
      <c r="AK35" s="119"/>
      <c r="AL35" s="118">
        <f>SUM(AL4:AL34)</f>
        <v>0</v>
      </c>
      <c r="AM35" s="119"/>
      <c r="AN35" s="118">
        <f>SUM(AN4:AN34)</f>
        <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row>
    <row r="36" spans="2:126" s="5" customFormat="1" ht="21" customHeight="1">
      <c r="B36" s="349"/>
      <c r="C36" s="678"/>
      <c r="D36" s="678"/>
      <c r="E36" s="678"/>
      <c r="F36" s="21"/>
      <c r="G36" s="22"/>
      <c r="H36" s="129" t="s">
        <v>313</v>
      </c>
      <c r="I36" s="130"/>
      <c r="J36" s="131">
        <f>AVERAGE(J4:J34)</f>
        <v>0.10196551724137934</v>
      </c>
      <c r="K36" s="131">
        <f>AVERAGE(K4:K34)</f>
        <v>0.10606896551724136</v>
      </c>
      <c r="L36" s="132"/>
      <c r="M36" s="133">
        <f aca="true" t="shared" si="12" ref="M36:Y36">AVERAGE(M4:M34)</f>
        <v>338.2</v>
      </c>
      <c r="N36" s="362">
        <f t="shared" si="12"/>
        <v>18.2</v>
      </c>
      <c r="O36" s="362">
        <f t="shared" si="12"/>
        <v>13.537488</v>
      </c>
      <c r="P36" s="362">
        <f>(1-N36/M36)*100</f>
        <v>94.61856889414547</v>
      </c>
      <c r="Q36" s="96"/>
      <c r="R36" s="155"/>
      <c r="S36" s="133" t="e">
        <f t="shared" si="12"/>
        <v>#DIV/0!</v>
      </c>
      <c r="T36" s="362">
        <f t="shared" si="12"/>
        <v>8.2</v>
      </c>
      <c r="U36" s="362">
        <f t="shared" si="12"/>
        <v>5.764608</v>
      </c>
      <c r="V36" s="362" t="e">
        <f>(1-T36/S36)*100</f>
        <v>#DIV/0!</v>
      </c>
      <c r="W36" s="96"/>
      <c r="X36" s="155"/>
      <c r="Y36" s="363">
        <f t="shared" si="12"/>
        <v>6.288695652173913</v>
      </c>
      <c r="Z36" s="135"/>
      <c r="AA36" s="132"/>
      <c r="AB36" s="363">
        <f>AVERAGE(AB4:AB34)</f>
        <v>0.1</v>
      </c>
      <c r="AC36" s="134"/>
      <c r="AD36" s="363">
        <f>GEOMEAN(AD4:AD34)</f>
        <v>1</v>
      </c>
      <c r="AE36" s="134"/>
      <c r="AF36" s="136">
        <f>AVERAGE(AF4:AF34)</f>
        <v>0.9939130434782608</v>
      </c>
      <c r="AG36" s="362" t="e">
        <f aca="true" t="shared" si="13" ref="AG36:AN36">AVERAGE(AG4:AG34)</f>
        <v>#DIV/0!</v>
      </c>
      <c r="AH36" s="362" t="e">
        <f t="shared" si="13"/>
        <v>#DIV/0!</v>
      </c>
      <c r="AI36" s="362" t="e">
        <f t="shared" si="13"/>
        <v>#DIV/0!</v>
      </c>
      <c r="AJ36" s="362" t="e">
        <f t="shared" si="13"/>
        <v>#DIV/0!</v>
      </c>
      <c r="AK36" s="362" t="e">
        <f>AVERAGE(AK4:AK34)</f>
        <v>#DIV/0!</v>
      </c>
      <c r="AL36" s="362" t="e">
        <f>AVERAGE(AL4:AL34)</f>
        <v>#DIV/0!</v>
      </c>
      <c r="AM36" s="362" t="e">
        <f t="shared" si="13"/>
        <v>#DIV/0!</v>
      </c>
      <c r="AN36" s="362" t="e">
        <f t="shared" si="13"/>
        <v>#DIV/0!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row>
    <row r="37" spans="2:126" s="5" customFormat="1" ht="21" customHeight="1">
      <c r="B37" s="349"/>
      <c r="C37" s="678"/>
      <c r="D37" s="678"/>
      <c r="E37" s="678"/>
      <c r="F37" s="21"/>
      <c r="G37" s="22"/>
      <c r="H37" s="129" t="s">
        <v>314</v>
      </c>
      <c r="I37" s="137">
        <f aca="true" t="shared" si="14" ref="I37:Z37">MAX(I4:I34)</f>
        <v>1.45</v>
      </c>
      <c r="J37" s="131">
        <f t="shared" si="14"/>
        <v>0.176</v>
      </c>
      <c r="K37" s="131">
        <f t="shared" si="14"/>
        <v>0.155</v>
      </c>
      <c r="L37" s="362">
        <f t="shared" si="14"/>
        <v>0</v>
      </c>
      <c r="M37" s="133">
        <f t="shared" si="14"/>
        <v>490</v>
      </c>
      <c r="N37" s="362">
        <f>MAX(N4:N34)</f>
        <v>45</v>
      </c>
      <c r="O37" s="362">
        <f>MAX(O4:O34)</f>
        <v>35.6535</v>
      </c>
      <c r="P37" s="362">
        <f>MAX(P4:P34)</f>
        <v>97.04545454545455</v>
      </c>
      <c r="Q37" s="362">
        <f>MAX(Q4:Q34)</f>
        <v>45</v>
      </c>
      <c r="R37" s="363">
        <f>MAX(R4:R34)</f>
        <v>35.7</v>
      </c>
      <c r="S37" s="133">
        <f t="shared" si="14"/>
        <v>0</v>
      </c>
      <c r="T37" s="362">
        <f t="shared" si="14"/>
        <v>11</v>
      </c>
      <c r="U37" s="362">
        <f t="shared" si="14"/>
        <v>8.7153</v>
      </c>
      <c r="V37" s="362">
        <f t="shared" si="14"/>
        <v>0</v>
      </c>
      <c r="W37" s="362">
        <f t="shared" si="14"/>
        <v>11</v>
      </c>
      <c r="X37" s="363">
        <f t="shared" si="14"/>
        <v>8.7</v>
      </c>
      <c r="Y37" s="363">
        <f t="shared" si="14"/>
        <v>7.9</v>
      </c>
      <c r="Z37" s="363">
        <f t="shared" si="14"/>
        <v>7.4</v>
      </c>
      <c r="AA37" s="132"/>
      <c r="AB37" s="363">
        <f>MAX(AB4:AB34)</f>
        <v>0.1</v>
      </c>
      <c r="AC37" s="134"/>
      <c r="AD37" s="363">
        <f>MAX(AD4:AD34)</f>
        <v>1</v>
      </c>
      <c r="AE37" s="134"/>
      <c r="AF37" s="136">
        <f aca="true" t="shared" si="15" ref="AF37:AN37">MAX(AF4:AF34)</f>
        <v>1.63</v>
      </c>
      <c r="AG37" s="362">
        <f t="shared" si="15"/>
        <v>0</v>
      </c>
      <c r="AH37" s="362">
        <f t="shared" si="15"/>
        <v>0</v>
      </c>
      <c r="AI37" s="362">
        <f t="shared" si="15"/>
        <v>0</v>
      </c>
      <c r="AJ37" s="362">
        <f t="shared" si="15"/>
        <v>0</v>
      </c>
      <c r="AK37" s="362">
        <f t="shared" si="15"/>
        <v>0</v>
      </c>
      <c r="AL37" s="362">
        <f t="shared" si="15"/>
        <v>0</v>
      </c>
      <c r="AM37" s="362">
        <f t="shared" si="15"/>
        <v>0</v>
      </c>
      <c r="AN37" s="362">
        <f t="shared" si="15"/>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row>
    <row r="38" spans="2:126" s="5" customFormat="1" ht="21" customHeight="1" thickBot="1">
      <c r="B38" s="349"/>
      <c r="C38" s="678"/>
      <c r="D38" s="678"/>
      <c r="E38" s="678"/>
      <c r="F38" s="21"/>
      <c r="G38" s="22"/>
      <c r="H38" s="138" t="s">
        <v>315</v>
      </c>
      <c r="I38" s="317"/>
      <c r="J38" s="318">
        <f>MIN(J4:J34)</f>
        <v>0.062</v>
      </c>
      <c r="K38" s="318">
        <f>MIN(K4:K34)</f>
        <v>0.05</v>
      </c>
      <c r="L38" s="139"/>
      <c r="M38" s="143">
        <f aca="true" t="shared" si="16" ref="M38:Z38">MIN(M4:M34)</f>
        <v>154</v>
      </c>
      <c r="N38" s="140">
        <f t="shared" si="16"/>
        <v>7</v>
      </c>
      <c r="O38" s="140">
        <f t="shared" si="16"/>
        <v>4.203359999999999</v>
      </c>
      <c r="P38" s="542">
        <f t="shared" si="16"/>
        <v>90.81632653061224</v>
      </c>
      <c r="Q38" s="96"/>
      <c r="R38" s="155"/>
      <c r="S38" s="143">
        <f t="shared" si="16"/>
        <v>0</v>
      </c>
      <c r="T38" s="140">
        <f t="shared" si="16"/>
        <v>6</v>
      </c>
      <c r="U38" s="140">
        <f t="shared" si="16"/>
        <v>2.9190000000000005</v>
      </c>
      <c r="V38" s="542">
        <f t="shared" si="16"/>
        <v>0</v>
      </c>
      <c r="W38" s="96"/>
      <c r="X38" s="155"/>
      <c r="Y38" s="141">
        <f t="shared" si="16"/>
        <v>4.16</v>
      </c>
      <c r="Z38" s="141">
        <f t="shared" si="16"/>
        <v>7.1</v>
      </c>
      <c r="AA38" s="139"/>
      <c r="AB38" s="141">
        <f>MIN(AB4:AB34)</f>
        <v>0.1</v>
      </c>
      <c r="AC38" s="319"/>
      <c r="AD38" s="141">
        <f>MIN(AD5:AD35)</f>
        <v>1</v>
      </c>
      <c r="AE38" s="319"/>
      <c r="AF38" s="142">
        <f>MIN(AF5:AF35)</f>
        <v>0.22</v>
      </c>
      <c r="AG38" s="140">
        <f>MIN(AG4:AG34)</f>
        <v>0</v>
      </c>
      <c r="AH38" s="140">
        <f>MIN(AH4:AH34)</f>
        <v>0</v>
      </c>
      <c r="AI38" s="140">
        <f aca="true" t="shared" si="17" ref="AI38:AN38">MIN(AI4:AI34)</f>
        <v>0</v>
      </c>
      <c r="AJ38" s="140">
        <f t="shared" si="17"/>
        <v>0</v>
      </c>
      <c r="AK38" s="140">
        <f t="shared" si="17"/>
        <v>0</v>
      </c>
      <c r="AL38" s="140">
        <f t="shared" si="17"/>
        <v>0</v>
      </c>
      <c r="AM38" s="140">
        <f t="shared" si="17"/>
        <v>0</v>
      </c>
      <c r="AN38" s="140">
        <f t="shared" si="17"/>
        <v>0</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row>
    <row r="39" spans="2:126" s="5" customFormat="1" ht="21" customHeight="1">
      <c r="B39" s="349"/>
      <c r="C39" s="678"/>
      <c r="D39" s="678"/>
      <c r="E39" s="678"/>
      <c r="F39" s="679" t="s">
        <v>316</v>
      </c>
      <c r="G39" s="680"/>
      <c r="H39" s="681"/>
      <c r="I39" s="320"/>
      <c r="J39" s="88"/>
      <c r="K39" s="89"/>
      <c r="L39" s="90"/>
      <c r="M39" s="91"/>
      <c r="N39" s="280">
        <f>'Permit Limits'!X23</f>
        <v>65</v>
      </c>
      <c r="O39" s="280">
        <f>'Permit Limits'!Y23</f>
        <v>54</v>
      </c>
      <c r="P39" s="353"/>
      <c r="Q39" s="323"/>
      <c r="R39" s="321"/>
      <c r="S39" s="91"/>
      <c r="T39" s="280">
        <f>'Permit Limits'!AJ23</f>
        <v>120</v>
      </c>
      <c r="U39" s="280">
        <f>'Permit Limits'!AK23</f>
        <v>100</v>
      </c>
      <c r="V39" s="353"/>
      <c r="W39" s="323"/>
      <c r="X39" s="321"/>
      <c r="Y39" s="354"/>
      <c r="Z39" s="161">
        <f>'Permit Limits'!AR23</f>
        <v>9</v>
      </c>
      <c r="AA39" s="35"/>
      <c r="AB39" s="161">
        <f>'Permit Limits'!AU23</f>
        <v>1</v>
      </c>
      <c r="AC39" s="91"/>
      <c r="AD39" s="161">
        <f>'Permit Limits'!AW23</f>
        <v>487</v>
      </c>
      <c r="AE39" s="91"/>
      <c r="AF39" s="305">
        <f>'Permit Limits'!AY23</f>
        <v>2</v>
      </c>
      <c r="AG39" s="280">
        <f>'Permit Limits'!BB23</f>
        <v>0</v>
      </c>
      <c r="AH39" s="280">
        <f>'Permit Limits'!BC23</f>
        <v>0</v>
      </c>
      <c r="AI39" s="151"/>
      <c r="AJ39" s="280">
        <f>'Permit Limits'!BH23</f>
        <v>0</v>
      </c>
      <c r="AK39" s="280">
        <f>'Permit Limits'!BL23</f>
        <v>9999</v>
      </c>
      <c r="AL39" s="280">
        <f>'Permit Limits'!BM23</f>
        <v>9999</v>
      </c>
      <c r="AM39" s="280">
        <f>'Permit Limits'!BQ23</f>
        <v>9999</v>
      </c>
      <c r="AN39" s="280">
        <f>'Permit Limits'!BR23</f>
        <v>9999</v>
      </c>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row>
    <row r="40" spans="2:126" s="5" customFormat="1" ht="21" customHeight="1" thickBot="1">
      <c r="B40" s="349"/>
      <c r="C40" s="678"/>
      <c r="D40" s="678"/>
      <c r="E40" s="678"/>
      <c r="F40" s="682" t="s">
        <v>317</v>
      </c>
      <c r="G40" s="683"/>
      <c r="H40" s="684"/>
      <c r="I40" s="325"/>
      <c r="J40" s="93"/>
      <c r="K40" s="94"/>
      <c r="L40" s="95"/>
      <c r="M40" s="97"/>
      <c r="N40" s="37"/>
      <c r="O40" s="37"/>
      <c r="P40" s="517">
        <f>'Permit Limits'!Z24</f>
        <v>65</v>
      </c>
      <c r="Q40" s="96"/>
      <c r="R40" s="155"/>
      <c r="S40" s="97"/>
      <c r="T40" s="37"/>
      <c r="U40" s="37"/>
      <c r="V40" s="517">
        <f>'Permit Limits'!AL24</f>
        <v>0</v>
      </c>
      <c r="W40" s="96"/>
      <c r="X40" s="155"/>
      <c r="Y40" s="278">
        <f>'Permit Limits'!AP24</f>
        <v>1</v>
      </c>
      <c r="Z40" s="278">
        <f>'Permit Limits'!AR24</f>
        <v>6</v>
      </c>
      <c r="AA40" s="37"/>
      <c r="AB40" s="159"/>
      <c r="AC40" s="97"/>
      <c r="AD40" s="159"/>
      <c r="AE40" s="97"/>
      <c r="AF40" s="160"/>
      <c r="AG40" s="37"/>
      <c r="AH40" s="37"/>
      <c r="AI40" s="152"/>
      <c r="AJ40" s="37"/>
      <c r="AK40" s="37"/>
      <c r="AL40" s="37"/>
      <c r="AM40" s="37"/>
      <c r="AN40" s="37"/>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row>
    <row r="41" spans="2:126" s="5" customFormat="1" ht="21" customHeight="1" thickBot="1">
      <c r="B41" s="349"/>
      <c r="C41" s="678"/>
      <c r="D41" s="678"/>
      <c r="E41" s="678"/>
      <c r="F41" s="685" t="s">
        <v>318</v>
      </c>
      <c r="G41" s="686"/>
      <c r="H41" s="687"/>
      <c r="I41" s="326"/>
      <c r="J41" s="38"/>
      <c r="K41" s="38"/>
      <c r="L41" s="87"/>
      <c r="M41" s="99"/>
      <c r="N41" s="376">
        <f>'Permit Limits'!X25</f>
        <v>45</v>
      </c>
      <c r="O41" s="376">
        <f>'Permit Limits'!Y25</f>
        <v>38</v>
      </c>
      <c r="P41" s="376">
        <f>'Permit Limits'!Z25</f>
        <v>0</v>
      </c>
      <c r="Q41" s="376">
        <f>'Permit Limits'!AA25</f>
        <v>50</v>
      </c>
      <c r="R41" s="279">
        <f>'Permit Limits'!AB25</f>
        <v>42</v>
      </c>
      <c r="S41" s="99"/>
      <c r="T41" s="376">
        <f>'Permit Limits'!AJ25</f>
        <v>100</v>
      </c>
      <c r="U41" s="376">
        <f>'Permit Limits'!AK25</f>
        <v>83</v>
      </c>
      <c r="V41" s="376">
        <f>'Permit Limits'!AL25</f>
        <v>0</v>
      </c>
      <c r="W41" s="376">
        <f>'Permit Limits'!AM25</f>
        <v>110</v>
      </c>
      <c r="X41" s="279">
        <f>'Permit Limits'!AN25</f>
        <v>92</v>
      </c>
      <c r="Y41" s="279">
        <f>'Permit Limits'!AP25</f>
        <v>0</v>
      </c>
      <c r="Z41" s="75"/>
      <c r="AA41" s="87"/>
      <c r="AB41" s="75"/>
      <c r="AC41" s="99"/>
      <c r="AD41" s="279">
        <f>'Permit Limits'!AW25</f>
        <v>126</v>
      </c>
      <c r="AE41" s="99"/>
      <c r="AF41" s="305">
        <f>'Permit Limits'!AY25</f>
        <v>0</v>
      </c>
      <c r="AG41" s="376">
        <f>'Permit Limits'!BB25</f>
        <v>0</v>
      </c>
      <c r="AH41" s="376">
        <f>'Permit Limits'!BC25</f>
        <v>0</v>
      </c>
      <c r="AI41" s="153"/>
      <c r="AJ41" s="376">
        <f>'Permit Limits'!BH25</f>
        <v>0</v>
      </c>
      <c r="AK41" s="376">
        <f>'Permit Limits'!BL25</f>
        <v>9999</v>
      </c>
      <c r="AL41" s="376">
        <f>'Permit Limits'!BM25</f>
        <v>9999</v>
      </c>
      <c r="AM41" s="376">
        <f>'Permit Limits'!BQ25</f>
        <v>9999</v>
      </c>
      <c r="AN41" s="376">
        <f>'Permit Limits'!BR25</f>
        <v>9999</v>
      </c>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row>
    <row r="42" spans="2:126" s="5" customFormat="1" ht="21" customHeight="1">
      <c r="B42" s="349"/>
      <c r="C42" s="678"/>
      <c r="D42" s="678"/>
      <c r="E42" s="678"/>
      <c r="F42" s="69"/>
      <c r="G42" s="69" t="s">
        <v>319</v>
      </c>
      <c r="I42" s="349"/>
      <c r="M42" s="349"/>
      <c r="N42" s="349"/>
      <c r="O42" s="349"/>
      <c r="P42" s="349"/>
      <c r="Q42" s="349"/>
      <c r="R42" s="349"/>
      <c r="S42" s="355"/>
      <c r="T42" s="355"/>
      <c r="U42" s="355"/>
      <c r="V42" s="355"/>
      <c r="W42" s="355"/>
      <c r="X42" s="355"/>
      <c r="Y42" s="355"/>
      <c r="Z42" s="355"/>
      <c r="AA42" s="355"/>
      <c r="AB42" s="355"/>
      <c r="AC42" s="355"/>
      <c r="AD42" s="355"/>
      <c r="AE42" s="355"/>
      <c r="AF42" s="355"/>
      <c r="AG42" s="355"/>
      <c r="AH42" s="355"/>
      <c r="AI42" s="23"/>
      <c r="AJ42" s="23"/>
      <c r="AK42" s="23"/>
      <c r="AL42" s="23"/>
      <c r="AM42" s="23"/>
      <c r="AN42" s="23"/>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row>
    <row r="43" spans="2:126" s="5" customFormat="1" ht="62.25" customHeight="1">
      <c r="B43" s="349"/>
      <c r="C43" s="678"/>
      <c r="D43" s="678"/>
      <c r="E43" s="678"/>
      <c r="F43" s="24"/>
      <c r="G43" s="24" t="s">
        <v>320</v>
      </c>
      <c r="I43" s="355"/>
      <c r="J43" s="355"/>
      <c r="K43" s="355"/>
      <c r="M43" s="355"/>
      <c r="N43" s="355"/>
      <c r="O43" s="355"/>
      <c r="P43" s="355"/>
      <c r="Q43" s="355"/>
      <c r="R43" s="355"/>
      <c r="S43" s="355"/>
      <c r="T43" s="349"/>
      <c r="U43" s="349"/>
      <c r="V43" s="23"/>
      <c r="W43" s="23"/>
      <c r="X43" s="23"/>
      <c r="Y43" s="23"/>
      <c r="Z43" s="23"/>
      <c r="AA43" s="24"/>
      <c r="AB43" s="23"/>
      <c r="AC43" s="23"/>
      <c r="AD43" s="23"/>
      <c r="AE43" s="23"/>
      <c r="AF43" s="23"/>
      <c r="AG43" s="25"/>
      <c r="AH43" s="25"/>
      <c r="AI43" s="25"/>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row>
    <row r="44" spans="1:126" ht="32.25" customHeight="1">
      <c r="A44" s="348"/>
      <c r="B44" s="349"/>
      <c r="C44" s="674" t="s">
        <v>407</v>
      </c>
      <c r="D44" s="674"/>
      <c r="E44" s="674"/>
      <c r="F44" s="80"/>
      <c r="G44" s="80"/>
      <c r="H44" s="81"/>
      <c r="I44" s="672" t="str">
        <f>Jan!I44</f>
        <v>Buffalo WWTP</v>
      </c>
      <c r="J44" s="672"/>
      <c r="K44" s="672"/>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row>
    <row r="45" spans="1:126" ht="23.25" customHeight="1">
      <c r="A45" s="348"/>
      <c r="B45" s="349"/>
      <c r="C45" s="673" t="s">
        <v>321</v>
      </c>
      <c r="D45" s="673"/>
      <c r="E45" s="673"/>
      <c r="F45" s="80"/>
      <c r="G45" s="80"/>
      <c r="H45" s="81"/>
      <c r="I45" s="673" t="s">
        <v>322</v>
      </c>
      <c r="J45" s="673"/>
      <c r="K45" s="673"/>
      <c r="L45" s="76"/>
      <c r="M45" s="351"/>
      <c r="N45" s="351"/>
      <c r="O45" s="351"/>
      <c r="P45" s="351"/>
      <c r="Q45" s="351"/>
      <c r="R45" s="351"/>
      <c r="S45" s="350"/>
      <c r="T45" s="350"/>
      <c r="U45" s="350"/>
      <c r="V45" s="350"/>
      <c r="W45" s="350"/>
      <c r="X45" s="350"/>
      <c r="Y45" s="350"/>
      <c r="Z45" s="350"/>
      <c r="AA45" s="350"/>
      <c r="AB45" s="350"/>
      <c r="AC45" s="350"/>
      <c r="AD45" s="350"/>
      <c r="AE45" s="350"/>
      <c r="AF45" s="350"/>
      <c r="AG45" s="350"/>
      <c r="AH45" s="350"/>
      <c r="AI45" s="350"/>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c r="DU45" s="368"/>
      <c r="DV45" s="368"/>
    </row>
    <row r="46" spans="1:126" ht="37.5" customHeight="1">
      <c r="A46" s="348"/>
      <c r="B46" s="350"/>
      <c r="C46" s="621" t="s">
        <v>408</v>
      </c>
      <c r="D46" s="79"/>
      <c r="E46" s="621">
        <v>3456</v>
      </c>
      <c r="F46" s="80"/>
      <c r="G46" s="81"/>
      <c r="H46" s="348"/>
      <c r="I46" s="675" t="str">
        <f>Jan!I46</f>
        <v>Humphreys</v>
      </c>
      <c r="J46" s="675"/>
      <c r="K46" s="675"/>
      <c r="L46" s="59"/>
      <c r="M46" s="26"/>
      <c r="N46" s="26"/>
      <c r="O46" s="26"/>
      <c r="P46" s="26"/>
      <c r="Q46" s="26"/>
      <c r="R46" s="26"/>
      <c r="S46" s="350"/>
      <c r="T46" s="350"/>
      <c r="U46" s="350"/>
      <c r="V46" s="350"/>
      <c r="W46" s="350"/>
      <c r="X46" s="350"/>
      <c r="Y46" s="350"/>
      <c r="Z46" s="350"/>
      <c r="AA46" s="350"/>
      <c r="AB46" s="350"/>
      <c r="AC46" s="350"/>
      <c r="AD46" s="350"/>
      <c r="AE46" s="350"/>
      <c r="AF46" s="350"/>
      <c r="AG46" s="350"/>
      <c r="AH46" s="350"/>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c r="DU46" s="368"/>
      <c r="DV46" s="368"/>
    </row>
    <row r="47" spans="1:126" ht="30.75" customHeight="1">
      <c r="A47" s="348"/>
      <c r="B47" s="350"/>
      <c r="C47" s="77" t="s">
        <v>323</v>
      </c>
      <c r="D47" s="77"/>
      <c r="E47" s="77" t="s">
        <v>324</v>
      </c>
      <c r="F47" s="81"/>
      <c r="G47" s="77"/>
      <c r="H47" s="77"/>
      <c r="I47" s="673" t="s">
        <v>325</v>
      </c>
      <c r="J47" s="673"/>
      <c r="K47" s="673"/>
      <c r="L47" s="28"/>
      <c r="M47" s="28"/>
      <c r="N47" s="28"/>
      <c r="O47" s="28"/>
      <c r="P47" s="28"/>
      <c r="Q47" s="28"/>
      <c r="R47" s="2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368"/>
      <c r="DS47" s="368"/>
      <c r="DT47" s="368"/>
      <c r="DU47" s="368"/>
      <c r="DV47" s="368"/>
    </row>
    <row r="48" spans="1:126" ht="24" customHeight="1">
      <c r="A48" s="348"/>
      <c r="B48" s="348"/>
      <c r="C48" s="348"/>
      <c r="D48" s="348"/>
      <c r="E48" s="348"/>
      <c r="F48" s="348"/>
      <c r="G48" s="348"/>
      <c r="H48" s="28"/>
      <c r="I48" s="28"/>
      <c r="J48" s="28"/>
      <c r="K48" s="28"/>
      <c r="L48" s="28"/>
      <c r="M48" s="29"/>
      <c r="N48" s="29"/>
      <c r="O48" s="29"/>
      <c r="P48" s="29"/>
      <c r="Q48" s="29"/>
      <c r="R48" s="29"/>
      <c r="S48" s="352"/>
      <c r="T48" s="352"/>
      <c r="U48" s="352"/>
      <c r="V48" s="352"/>
      <c r="W48" s="352"/>
      <c r="X48" s="352"/>
      <c r="Y48" s="348"/>
      <c r="Z48" s="348"/>
      <c r="AA48" s="348"/>
      <c r="AB48" s="348"/>
      <c r="AC48" s="348"/>
      <c r="AD48" s="348"/>
      <c r="AE48" s="348"/>
      <c r="AF48" s="348"/>
      <c r="AG48" s="348"/>
      <c r="AH48" s="348"/>
      <c r="AI48" s="348"/>
      <c r="AJ48" s="348"/>
      <c r="AK48" s="348"/>
      <c r="AL48" s="348"/>
      <c r="AM48" s="348"/>
      <c r="AN48" s="34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368"/>
      <c r="DS48" s="368"/>
      <c r="DT48" s="368"/>
      <c r="DU48" s="368"/>
      <c r="DV48" s="368"/>
    </row>
    <row r="49" spans="3:40" s="165" customFormat="1" ht="24" customHeight="1">
      <c r="C49" s="168"/>
      <c r="D49" s="368"/>
      <c r="E49" s="368"/>
      <c r="F49" s="368"/>
      <c r="G49" s="368"/>
      <c r="H49" s="169"/>
      <c r="I49" s="169"/>
      <c r="J49" s="169"/>
      <c r="K49" s="169"/>
      <c r="L49" s="169"/>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166"/>
      <c r="D50" s="368"/>
      <c r="E50" s="170"/>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5">
      <c r="C52" s="368"/>
      <c r="D52" s="166"/>
      <c r="E52" s="166"/>
      <c r="F52" s="166"/>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8" customHeight="1">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166"/>
      <c r="H54" s="166"/>
      <c r="I54" s="166"/>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15">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48" customHeight="1">
      <c r="C56" s="368"/>
      <c r="D56" s="368"/>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4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row>
    <row r="82" spans="3:4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row>
    <row r="83" spans="3:4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row>
    <row r="84" spans="3:4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row>
    <row r="85" spans="3:4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row>
    <row r="86" spans="3:4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row>
    <row r="87" spans="3:4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row>
    <row r="88" spans="3:4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row>
    <row r="89" spans="3:4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row>
    <row r="90" spans="3:4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row>
    <row r="91" spans="3:4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row>
    <row r="92" spans="3:40" s="165" customFormat="1" ht="14.4">
      <c r="C92" s="172"/>
      <c r="D92" s="172"/>
      <c r="E92" s="171"/>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9"/>
      <c r="AI92" s="369"/>
      <c r="AJ92" s="369"/>
      <c r="AK92" s="369"/>
      <c r="AL92" s="369"/>
      <c r="AM92" s="369"/>
      <c r="AN92" s="369"/>
    </row>
    <row r="93" spans="3:40" s="165" customFormat="1" ht="24" customHeight="1">
      <c r="C93" s="172"/>
      <c r="D93" s="172"/>
      <c r="E93" s="171"/>
      <c r="F93" s="368"/>
      <c r="G93" s="368"/>
      <c r="H93" s="368"/>
      <c r="I93" s="368"/>
      <c r="J93" s="368"/>
      <c r="K93" s="368"/>
      <c r="L93" s="368"/>
      <c r="M93" s="369"/>
      <c r="N93" s="369"/>
      <c r="O93" s="369"/>
      <c r="P93" s="369"/>
      <c r="Q93" s="369"/>
      <c r="R93" s="369"/>
      <c r="S93" s="369"/>
      <c r="T93" s="369"/>
      <c r="U93" s="369"/>
      <c r="V93" s="369"/>
      <c r="W93" s="369"/>
      <c r="X93" s="369"/>
      <c r="Y93" s="369"/>
      <c r="Z93" s="369"/>
      <c r="AA93" s="369"/>
      <c r="AB93" s="369"/>
      <c r="AC93" s="369"/>
      <c r="AD93" s="369"/>
      <c r="AE93" s="369"/>
      <c r="AF93" s="369"/>
      <c r="AG93" s="369"/>
      <c r="AH93" s="368"/>
      <c r="AI93" s="368"/>
      <c r="AJ93" s="368"/>
      <c r="AK93" s="368"/>
      <c r="AL93" s="368"/>
      <c r="AM93" s="368"/>
      <c r="AN93" s="368"/>
    </row>
    <row r="94" spans="3:40" s="167" customFormat="1" ht="24" customHeight="1">
      <c r="C94" s="172"/>
      <c r="D94" s="172"/>
      <c r="E94" s="173"/>
      <c r="F94" s="369"/>
      <c r="G94" s="369"/>
      <c r="H94" s="369"/>
      <c r="I94" s="369"/>
      <c r="J94" s="369"/>
      <c r="K94" s="369"/>
      <c r="L94" s="369"/>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row>
    <row r="95" spans="3:40" s="165" customFormat="1" ht="84" customHeight="1">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row>
    <row r="96" spans="3:4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4.4">
      <c r="C108" s="172"/>
      <c r="D108" s="172"/>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368"/>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174"/>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5:40" s="165" customFormat="1" ht="15">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5:40" s="165" customFormat="1" ht="15">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5:40" s="165" customFormat="1" ht="15">
      <c r="E227" s="171"/>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row>
    <row r="228" spans="5:40" s="165" customFormat="1" ht="15">
      <c r="E228" s="171"/>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row>
    <row r="229" spans="5:40" s="165" customFormat="1" ht="15">
      <c r="E229" s="171"/>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row>
    <row r="230" spans="5:40" s="165" customFormat="1" ht="15">
      <c r="E230" s="171"/>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row>
    <row r="231" spans="5:40" s="165" customFormat="1" ht="15">
      <c r="E231" s="171"/>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row>
    <row r="232" spans="5:40" s="165" customFormat="1" ht="15">
      <c r="E232" s="171"/>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row>
    <row r="233" spans="5:40" s="165" customFormat="1" ht="15">
      <c r="E233" s="171"/>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row>
    <row r="234" spans="5:40" s="165" customFormat="1" ht="15">
      <c r="E234" s="171"/>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row>
    <row r="235" spans="5:40" s="165" customFormat="1" ht="15">
      <c r="E235" s="171"/>
      <c r="F235" s="368"/>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row>
    <row r="236" spans="5:40" s="165" customFormat="1" ht="15">
      <c r="E236" s="171"/>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row>
    <row r="237" spans="5:40" s="165" customFormat="1" ht="15">
      <c r="E237" s="171"/>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row>
    <row r="238" spans="5:40" s="165" customFormat="1" ht="15">
      <c r="E238" s="171"/>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row>
    <row r="239" spans="5:40" s="165" customFormat="1" ht="15">
      <c r="E239" s="171"/>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row>
    <row r="240" spans="5:40" s="165" customFormat="1" ht="15">
      <c r="E240" s="171"/>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row>
    <row r="241" spans="5:40" s="165" customFormat="1" ht="15">
      <c r="E241" s="171"/>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row>
    <row r="242" spans="5:40" s="165" customFormat="1" ht="15">
      <c r="E242" s="171"/>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row>
    <row r="243" spans="5:40" s="165" customFormat="1" ht="15">
      <c r="E243" s="171"/>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row>
    <row r="244" spans="5:40" s="165" customFormat="1" ht="15">
      <c r="E244" s="171"/>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row>
    <row r="245" spans="5:40" s="165" customFormat="1" ht="15">
      <c r="E245" s="171"/>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row>
    <row r="246" spans="5:40" s="165" customFormat="1" ht="15">
      <c r="E246" s="171"/>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row>
    <row r="247" spans="5:40" s="165" customFormat="1" ht="15">
      <c r="E247" s="171"/>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row>
    <row r="248" spans="5:40" s="165" customFormat="1" ht="15">
      <c r="E248" s="171"/>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row>
    <row r="249" spans="5:40" s="165" customFormat="1" ht="15">
      <c r="E249" s="171"/>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row>
    <row r="250" spans="5:40" s="165" customFormat="1" ht="15">
      <c r="E250" s="171"/>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row>
    <row r="251" spans="5:40" s="165" customFormat="1" ht="15">
      <c r="E251" s="171"/>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row>
    <row r="252" spans="5:40" s="165" customFormat="1" ht="15">
      <c r="E252" s="171"/>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row>
    <row r="253" spans="5:40" s="165" customFormat="1" ht="15">
      <c r="E253" s="171"/>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row>
    <row r="254" spans="5:40" s="165" customFormat="1" ht="15">
      <c r="E254" s="171"/>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row>
    <row r="255" spans="5:40" s="165" customFormat="1" ht="15">
      <c r="E255" s="171"/>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row>
    <row r="256" spans="5:40" s="165" customFormat="1" ht="15">
      <c r="E256" s="171"/>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row>
    <row r="257" spans="3:40" s="165" customFormat="1" ht="15">
      <c r="C257" s="368"/>
      <c r="D257" s="368"/>
      <c r="E257" s="171"/>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row>
    <row r="258" spans="3:40" s="165" customFormat="1" ht="15">
      <c r="C258" s="368"/>
      <c r="D258" s="368"/>
      <c r="E258" s="171"/>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row>
    <row r="259" spans="3:40" s="165" customFormat="1" ht="15">
      <c r="C259" s="368"/>
      <c r="D259" s="368"/>
      <c r="E259" s="171"/>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row>
    <row r="260" spans="3:40" s="165" customFormat="1" ht="15">
      <c r="C260" s="368"/>
      <c r="D260" s="368"/>
      <c r="E260" s="171"/>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row>
    <row r="261" spans="3:40" s="165" customFormat="1" ht="15">
      <c r="C261" s="368"/>
      <c r="D261" s="368"/>
      <c r="E261" s="171"/>
      <c r="F261" s="368"/>
      <c r="G261" s="368"/>
      <c r="H261" s="368"/>
      <c r="I261" s="368"/>
      <c r="J261" s="368"/>
      <c r="K261" s="368"/>
      <c r="L261" s="368"/>
      <c r="M261" s="368"/>
      <c r="N261" s="368"/>
      <c r="O261" s="368"/>
      <c r="P261" s="368"/>
      <c r="Q261" s="368"/>
      <c r="R261" s="368"/>
      <c r="S261" s="368"/>
      <c r="T261" s="368"/>
      <c r="U261" s="368"/>
      <c r="V261" s="368"/>
      <c r="W261" s="368"/>
      <c r="X261" s="368"/>
      <c r="Y261" s="368"/>
      <c r="Z261" s="368"/>
      <c r="AA261" s="368"/>
      <c r="AB261" s="368"/>
      <c r="AC261" s="368"/>
      <c r="AD261" s="368"/>
      <c r="AE261" s="368"/>
      <c r="AF261" s="368"/>
      <c r="AG261" s="368"/>
      <c r="AH261" s="368"/>
      <c r="AI261" s="368"/>
      <c r="AJ261" s="368"/>
      <c r="AK261" s="368"/>
      <c r="AL261" s="368"/>
      <c r="AM261" s="368"/>
      <c r="AN261" s="368"/>
    </row>
    <row r="262" spans="3:40" s="165" customFormat="1" ht="15">
      <c r="C262" s="368"/>
      <c r="D262" s="368"/>
      <c r="E262" s="171"/>
      <c r="F262" s="368"/>
      <c r="G262" s="368"/>
      <c r="H262" s="368"/>
      <c r="I262" s="368"/>
      <c r="J262" s="368"/>
      <c r="K262" s="368"/>
      <c r="L262" s="368"/>
      <c r="M262" s="368"/>
      <c r="N262" s="368"/>
      <c r="O262" s="368"/>
      <c r="P262" s="368"/>
      <c r="Q262" s="368"/>
      <c r="R262" s="368"/>
      <c r="S262" s="368"/>
      <c r="T262" s="368"/>
      <c r="U262" s="368"/>
      <c r="V262" s="368"/>
      <c r="W262" s="368"/>
      <c r="X262" s="368"/>
      <c r="Y262" s="368"/>
      <c r="Z262" s="368"/>
      <c r="AA262" s="368"/>
      <c r="AB262" s="368"/>
      <c r="AC262" s="368"/>
      <c r="AD262" s="368"/>
      <c r="AE262" s="368"/>
      <c r="AF262" s="368"/>
      <c r="AG262" s="368"/>
      <c r="AH262" s="368"/>
      <c r="AI262" s="368"/>
      <c r="AJ262" s="368"/>
      <c r="AK262" s="368"/>
      <c r="AL262" s="368"/>
      <c r="AM262" s="368"/>
      <c r="AN262" s="368"/>
    </row>
    <row r="263" spans="3:40" s="165" customFormat="1" ht="15">
      <c r="C263" s="368"/>
      <c r="D263" s="368"/>
      <c r="E263" s="171"/>
      <c r="F263" s="368"/>
      <c r="G263" s="368"/>
      <c r="H263" s="368"/>
      <c r="I263" s="368"/>
      <c r="J263" s="368"/>
      <c r="K263" s="368"/>
      <c r="L263" s="368"/>
      <c r="M263" s="368"/>
      <c r="N263" s="368"/>
      <c r="O263" s="368"/>
      <c r="P263" s="368"/>
      <c r="Q263" s="368"/>
      <c r="R263" s="368"/>
      <c r="S263" s="368"/>
      <c r="T263" s="368"/>
      <c r="U263" s="368"/>
      <c r="V263" s="368"/>
      <c r="W263" s="368"/>
      <c r="X263" s="368"/>
      <c r="Y263" s="368"/>
      <c r="Z263" s="368"/>
      <c r="AA263" s="368"/>
      <c r="AB263" s="368"/>
      <c r="AC263" s="368"/>
      <c r="AD263" s="368"/>
      <c r="AE263" s="368"/>
      <c r="AF263" s="368"/>
      <c r="AG263" s="368"/>
      <c r="AH263" s="368"/>
      <c r="AI263" s="368"/>
      <c r="AJ263" s="368"/>
      <c r="AK263" s="368"/>
      <c r="AL263" s="368"/>
      <c r="AM263" s="368"/>
      <c r="AN263" s="368"/>
    </row>
    <row r="264" spans="3:40" s="165" customFormat="1" ht="15">
      <c r="C264" s="368"/>
      <c r="D264" s="368"/>
      <c r="E264" s="171"/>
      <c r="F264" s="368"/>
      <c r="G264" s="368"/>
      <c r="H264" s="368"/>
      <c r="I264" s="368"/>
      <c r="J264" s="368"/>
      <c r="K264" s="368"/>
      <c r="L264" s="368"/>
      <c r="M264" s="368"/>
      <c r="N264" s="368"/>
      <c r="O264" s="368"/>
      <c r="P264" s="368"/>
      <c r="Q264" s="368"/>
      <c r="R264" s="368"/>
      <c r="S264" s="368"/>
      <c r="T264" s="368"/>
      <c r="U264" s="368"/>
      <c r="V264" s="368"/>
      <c r="W264" s="368"/>
      <c r="X264" s="368"/>
      <c r="Y264" s="368"/>
      <c r="Z264" s="368"/>
      <c r="AA264" s="368"/>
      <c r="AB264" s="368"/>
      <c r="AC264" s="368"/>
      <c r="AD264" s="368"/>
      <c r="AE264" s="368"/>
      <c r="AF264" s="368"/>
      <c r="AG264" s="368"/>
      <c r="AH264" s="368"/>
      <c r="AI264" s="368"/>
      <c r="AJ264" s="368"/>
      <c r="AK264" s="368"/>
      <c r="AL264" s="368"/>
      <c r="AM264" s="368"/>
      <c r="AN264" s="36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row r="600" spans="3:7" ht="15">
      <c r="C600" s="350"/>
      <c r="D600" s="350"/>
      <c r="E600" s="359"/>
      <c r="F600" s="350"/>
      <c r="G600" s="350"/>
    </row>
  </sheetData>
  <sheetProtection algorithmName="SHA-512" hashValue="drPS2ckXDP9gFMmT6MdVgS+repF/csw7jutJNnaYJt/lE1Hj3EGtvJ7CZvDStfUqcCb4tqoRLY7TM2FfElG0gA==" saltValue="gUXz0ZL9XfrOHlv2G6bhow=="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P4:P34">
    <cfRule type="cellIs" priority="286" dxfId="13" operator="lessThan">
      <formula>$P$40</formula>
    </cfRule>
  </conditionalFormatting>
  <conditionalFormatting sqref="V4:V34">
    <cfRule type="cellIs" priority="288" dxfId="13" operator="lessThan">
      <formula>$V$40</formula>
    </cfRule>
  </conditionalFormatting>
  <conditionalFormatting sqref="L4:L14 L16:L34">
    <cfRule type="cellIs" priority="285" dxfId="30" operator="greaterThan">
      <formula>0</formula>
    </cfRule>
  </conditionalFormatting>
  <conditionalFormatting sqref="Z4:Z34">
    <cfRule type="cellIs" priority="279" dxfId="93" operator="greaterThan">
      <formula>$Z$39</formula>
    </cfRule>
    <cfRule type="cellIs" priority="289" dxfId="5" operator="lessThan">
      <formula>$Z$40</formula>
    </cfRule>
  </conditionalFormatting>
  <conditionalFormatting sqref="AF4:AF34">
    <cfRule type="cellIs" priority="275" dxfId="5" operator="greaterThan">
      <formula>$AF$39</formula>
    </cfRule>
  </conditionalFormatting>
  <conditionalFormatting sqref="AB4:AB34">
    <cfRule type="cellIs" priority="274" dxfId="13" operator="greaterThan">
      <formula>$AB$39</formula>
    </cfRule>
  </conditionalFormatting>
  <conditionalFormatting sqref="Z5 Z7 Z9 Z11 Z13 Z15 Z17 Z19 Z21 Z23 Z25 Z27 Z29 Z31 Z33">
    <cfRule type="containsBlanks" priority="278" dxfId="78">
      <formula>LEN(TRIM(Z5))=0</formula>
    </cfRule>
  </conditionalFormatting>
  <conditionalFormatting sqref="Z4 Z6 Z8 Z10 Z12 Z14 Z16 Z18 Z20 Z22 Z24 Z26 Z28 Z30 Z32 Z34">
    <cfRule type="containsBlanks" priority="273" dxfId="88">
      <formula>LEN(TRIM(Z4))=0</formula>
    </cfRule>
  </conditionalFormatting>
  <conditionalFormatting sqref="Y38">
    <cfRule type="cellIs" priority="272" dxfId="3" operator="lessThan">
      <formula>$Y$40</formula>
    </cfRule>
  </conditionalFormatting>
  <conditionalFormatting sqref="L35">
    <cfRule type="cellIs" priority="271" dxfId="3" operator="greaterThan">
      <formula>0</formula>
    </cfRule>
  </conditionalFormatting>
  <conditionalFormatting sqref="Z37">
    <cfRule type="cellIs" priority="268" dxfId="85" operator="greaterThan">
      <formula>$Z$39</formula>
    </cfRule>
  </conditionalFormatting>
  <conditionalFormatting sqref="Z38">
    <cfRule type="cellIs" priority="267" dxfId="3" operator="lessThan">
      <formula>$Z$40</formula>
    </cfRule>
  </conditionalFormatting>
  <conditionalFormatting sqref="AB37">
    <cfRule type="cellIs" priority="266" dxfId="3" operator="greaterThan">
      <formula>$AB$39</formula>
    </cfRule>
  </conditionalFormatting>
  <conditionalFormatting sqref="AF37">
    <cfRule type="cellIs" priority="265" dxfId="3" operator="greaterThan">
      <formula>$AF$39</formula>
    </cfRule>
  </conditionalFormatting>
  <conditionalFormatting sqref="Y36">
    <cfRule type="cellIs" priority="263" dxfId="9" operator="lessThan">
      <formula>$Y$41</formula>
    </cfRule>
  </conditionalFormatting>
  <conditionalFormatting sqref="Y4:Y34">
    <cfRule type="cellIs" priority="262" dxfId="13" operator="lessThan">
      <formula>$Y$40</formula>
    </cfRule>
  </conditionalFormatting>
  <conditionalFormatting sqref="Y4 Y6 Y8 Y10 Y12 Y14 Y16 Y18 Y20 Y22 Y24 Y26 Y28 Y30 Y32 Y34">
    <cfRule type="containsBlanks" priority="261" dxfId="79">
      <formula>LEN(TRIM(Y4))=0</formula>
    </cfRule>
  </conditionalFormatting>
  <conditionalFormatting sqref="Y5 Y7 Y9 Y11 Y13 Y15 Y17 Y19 Y21 Y23 Y25 Y27 Y29 Y31 Y33">
    <cfRule type="containsBlanks" priority="260" dxfId="78">
      <formula>LEN(TRIM(Y5))=0</formula>
    </cfRule>
  </conditionalFormatting>
  <conditionalFormatting sqref="AD4:AD34">
    <cfRule type="cellIs" priority="259" dxfId="5" operator="greaterThan">
      <formula>$AD$39</formula>
    </cfRule>
  </conditionalFormatting>
  <conditionalFormatting sqref="AD36">
    <cfRule type="cellIs" priority="258" dxfId="9" operator="greaterThan">
      <formula>$AD$41</formula>
    </cfRule>
  </conditionalFormatting>
  <conditionalFormatting sqref="AD37">
    <cfRule type="cellIs" priority="257" dxfId="3" operator="greaterThan">
      <formula>$AD$39</formula>
    </cfRule>
  </conditionalFormatting>
  <conditionalFormatting sqref="O37">
    <cfRule type="cellIs" priority="253" dxfId="4" operator="equal">
      <formula>$O$39+MAX($O$4:$O$34)</formula>
    </cfRule>
    <cfRule type="cellIs" priority="254" dxfId="3" operator="greaterThan">
      <formula>$O$39</formula>
    </cfRule>
  </conditionalFormatting>
  <conditionalFormatting sqref="P37">
    <cfRule type="cellIs" priority="251" dxfId="4" operator="equal">
      <formula>$P$39+MAX($P$4:$P$34)</formula>
    </cfRule>
    <cfRule type="cellIs" priority="252" dxfId="3" operator="greaterThan">
      <formula>$P$39</formula>
    </cfRule>
  </conditionalFormatting>
  <conditionalFormatting sqref="U37">
    <cfRule type="cellIs" priority="243" dxfId="4" operator="equal">
      <formula>$U$39+MAX($U$4:$U$34)</formula>
    </cfRule>
    <cfRule type="cellIs" priority="244" dxfId="3" operator="greaterThan">
      <formula>$U$39</formula>
    </cfRule>
  </conditionalFormatting>
  <conditionalFormatting sqref="V37">
    <cfRule type="cellIs" priority="241" dxfId="4" operator="equal">
      <formula>$V$39+MAX($V$4:$V$34)</formula>
    </cfRule>
    <cfRule type="cellIs" priority="242" dxfId="3" operator="greaterThan">
      <formula>$V$39</formula>
    </cfRule>
  </conditionalFormatting>
  <conditionalFormatting sqref="AH37">
    <cfRule type="cellIs" priority="239" dxfId="4" operator="equal">
      <formula>$AH$39+MAX($AH$4:$AH$34)</formula>
    </cfRule>
    <cfRule type="cellIs" priority="240" dxfId="3" operator="greaterThan">
      <formula>$AH$39</formula>
    </cfRule>
  </conditionalFormatting>
  <conditionalFormatting sqref="AJ37">
    <cfRule type="cellIs" priority="235" dxfId="4" operator="equal">
      <formula>$AJ$39+MAX($AJ$4:$AJ$34)</formula>
    </cfRule>
    <cfRule type="cellIs" priority="236" dxfId="3" operator="greaterThan">
      <formula>$AJ$39</formula>
    </cfRule>
  </conditionalFormatting>
  <conditionalFormatting sqref="AN37">
    <cfRule type="cellIs" priority="231" dxfId="4" operator="equal">
      <formula>$AN$39+MAX($AN$4:$AN$34)</formula>
    </cfRule>
    <cfRule type="cellIs" priority="232" dxfId="3" operator="greaterThan">
      <formula>$AN$39</formula>
    </cfRule>
  </conditionalFormatting>
  <conditionalFormatting sqref="N37">
    <cfRule type="cellIs" priority="225" dxfId="4" operator="equal">
      <formula>$N$39+MAX($N$4:$N$34)</formula>
    </cfRule>
    <cfRule type="cellIs" priority="226" dxfId="3" operator="greaterThan">
      <formula>$N$39</formula>
    </cfRule>
  </conditionalFormatting>
  <conditionalFormatting sqref="T37">
    <cfRule type="cellIs" priority="222" dxfId="4" operator="equal">
      <formula>$T$39+MAX($T$4:$T$34)</formula>
    </cfRule>
    <cfRule type="cellIs" priority="223" dxfId="3" operator="greaterThan">
      <formula>$T$39</formula>
    </cfRule>
  </conditionalFormatting>
  <conditionalFormatting sqref="AG37">
    <cfRule type="cellIs" priority="220" dxfId="4" operator="equal">
      <formula>$AG$39+MAX($AG$4:$AG$34)</formula>
    </cfRule>
    <cfRule type="cellIs" priority="221" dxfId="3" operator="greaterThan">
      <formula>$AG$39</formula>
    </cfRule>
  </conditionalFormatting>
  <conditionalFormatting sqref="AM37">
    <cfRule type="cellIs" priority="218" dxfId="4" operator="equal">
      <formula>$AM$39+MAX($AM$4:$AM$34)</formula>
    </cfRule>
    <cfRule type="cellIs" priority="219" dxfId="3" operator="greaterThan">
      <formula>$AM$39</formula>
    </cfRule>
  </conditionalFormatting>
  <conditionalFormatting sqref="N4:N34">
    <cfRule type="cellIs" priority="216" dxfId="13" operator="greaterThan">
      <formula>$N$39</formula>
    </cfRule>
  </conditionalFormatting>
  <conditionalFormatting sqref="T4:T34">
    <cfRule type="cellIs" priority="214" dxfId="13" operator="greaterThan">
      <formula>$T$39</formula>
    </cfRule>
  </conditionalFormatting>
  <conditionalFormatting sqref="AG4:AG34">
    <cfRule type="cellIs" priority="213" dxfId="13" operator="greaterThan">
      <formula>$AG$39</formula>
    </cfRule>
  </conditionalFormatting>
  <conditionalFormatting sqref="AM4:AM34">
    <cfRule type="cellIs" priority="212" dxfId="13" operator="greaterThan">
      <formula>$AM$39</formula>
    </cfRule>
  </conditionalFormatting>
  <conditionalFormatting sqref="O36">
    <cfRule type="cellIs" priority="208" dxfId="4" operator="equal">
      <formula>$O$41+AVERAGE($O$4:$O$34)</formula>
    </cfRule>
    <cfRule type="cellIs" priority="209" dxfId="9" operator="greaterThan">
      <formula>$O$41</formula>
    </cfRule>
  </conditionalFormatting>
  <conditionalFormatting sqref="U36">
    <cfRule type="cellIs" priority="204" dxfId="4" operator="equal">
      <formula>$U$41+AVERAGE($U$4:$U$34)</formula>
    </cfRule>
    <cfRule type="cellIs" priority="205" dxfId="9" operator="greaterThan">
      <formula>$U$41</formula>
    </cfRule>
  </conditionalFormatting>
  <conditionalFormatting sqref="AH36">
    <cfRule type="cellIs" priority="202" dxfId="4" operator="equal">
      <formula>$AH$41+AVERAGE($AH$4:$AH$34)</formula>
    </cfRule>
    <cfRule type="cellIs" priority="203" dxfId="9" operator="greaterThan">
      <formula>$AH$41</formula>
    </cfRule>
  </conditionalFormatting>
  <conditionalFormatting sqref="AJ36">
    <cfRule type="cellIs" priority="200" dxfId="4" operator="equal">
      <formula>$AJ$41+AVERAGE($AJ$4:$AJ$34)</formula>
    </cfRule>
    <cfRule type="cellIs" priority="201" dxfId="9" operator="greaterThan">
      <formula>$AJ$41</formula>
    </cfRule>
  </conditionalFormatting>
  <conditionalFormatting sqref="AN36">
    <cfRule type="cellIs" priority="198" dxfId="4" operator="equal">
      <formula>$AN$41+AVERAGE($AN$4:$AN$34)</formula>
    </cfRule>
    <cfRule type="cellIs" priority="199" dxfId="9" operator="greaterThan">
      <formula>$AN$41</formula>
    </cfRule>
  </conditionalFormatting>
  <conditionalFormatting sqref="N36">
    <cfRule type="cellIs" priority="195" dxfId="4" operator="equal">
      <formula>$N$41+AVERAGE($N$4:$N$34)</formula>
    </cfRule>
    <cfRule type="cellIs" priority="196" dxfId="9" operator="greaterThan">
      <formula>$N$41</formula>
    </cfRule>
  </conditionalFormatting>
  <conditionalFormatting sqref="T36">
    <cfRule type="cellIs" priority="191" dxfId="4" operator="equal">
      <formula>$T$41+AVERAGE($T$4:$T$34)</formula>
    </cfRule>
    <cfRule type="cellIs" priority="192" dxfId="9" operator="greaterThan">
      <formula>$T$41</formula>
    </cfRule>
  </conditionalFormatting>
  <conditionalFormatting sqref="AG36">
    <cfRule type="cellIs" priority="189" dxfId="4" operator="equal">
      <formula>$AG$41+AVERAGE($AG$4:$AG$34)</formula>
    </cfRule>
    <cfRule type="cellIs" priority="190" dxfId="9" operator="greaterThan">
      <formula>$AG$41</formula>
    </cfRule>
  </conditionalFormatting>
  <conditionalFormatting sqref="AM36">
    <cfRule type="cellIs" priority="187" dxfId="4" operator="equal">
      <formula>$AM$41+AVERAGE($AM$4:$AM$34)</formula>
    </cfRule>
    <cfRule type="cellIs" priority="188" dxfId="9" operator="greaterThan">
      <formula>$AM$41</formula>
    </cfRule>
  </conditionalFormatting>
  <conditionalFormatting sqref="L15">
    <cfRule type="cellIs" priority="186" dxfId="30" operator="greaterThan">
      <formula>0</formula>
    </cfRule>
  </conditionalFormatting>
  <conditionalFormatting sqref="O4:O34">
    <cfRule type="cellIs" priority="181" dxfId="13" operator="between">
      <formula>$O$39</formula>
      <formula>9999</formula>
    </cfRule>
  </conditionalFormatting>
  <conditionalFormatting sqref="U4:U34">
    <cfRule type="cellIs" priority="179" dxfId="13" operator="between">
      <formula>$U$39</formula>
      <formula>9999</formula>
    </cfRule>
  </conditionalFormatting>
  <conditionalFormatting sqref="AH4:AH34">
    <cfRule type="cellIs" priority="178" dxfId="13" operator="between">
      <formula>$AH$39</formula>
      <formula>9999</formula>
    </cfRule>
  </conditionalFormatting>
  <conditionalFormatting sqref="AJ4:AJ34">
    <cfRule type="cellIs" priority="177" dxfId="13" operator="between">
      <formula>$AJ$39</formula>
      <formula>9999</formula>
    </cfRule>
  </conditionalFormatting>
  <conditionalFormatting sqref="AN4:AN34">
    <cfRule type="cellIs" priority="176" dxfId="13" operator="between">
      <formula>$AN$39</formula>
      <formula>9999</formula>
    </cfRule>
  </conditionalFormatting>
  <conditionalFormatting sqref="P38">
    <cfRule type="cellIs" priority="172" dxfId="4" operator="equal">
      <formula>$P$40+MIN($P$4:$P$34)</formula>
    </cfRule>
    <cfRule type="cellIs" priority="173" dxfId="3" operator="lessThan">
      <formula>$P$40</formula>
    </cfRule>
  </conditionalFormatting>
  <conditionalFormatting sqref="V38">
    <cfRule type="cellIs" priority="168" dxfId="4" operator="equal">
      <formula>$V$40+MIN($V$4:$V$34)</formula>
    </cfRule>
    <cfRule type="cellIs" priority="169" dxfId="3" operator="lessThan">
      <formula>$V$40</formula>
    </cfRule>
  </conditionalFormatting>
  <conditionalFormatting sqref="P36">
    <cfRule type="cellIs" priority="158" dxfId="4" operator="equal">
      <formula>$P$41+AVERAGE($P$4:$P$34)</formula>
    </cfRule>
    <cfRule type="cellIs" priority="159" dxfId="9" operator="lessThan">
      <formula>$P$41</formula>
    </cfRule>
  </conditionalFormatting>
  <conditionalFormatting sqref="V36">
    <cfRule type="cellIs" priority="154" dxfId="4" operator="equal">
      <formula>$V$41+AVERAGE($V$4:$V$34)</formula>
    </cfRule>
    <cfRule type="cellIs" priority="155" dxfId="9" operator="lessThan">
      <formula>$V$41</formula>
    </cfRule>
  </conditionalFormatting>
  <conditionalFormatting sqref="AK4:AK34">
    <cfRule type="cellIs" priority="145" dxfId="13" operator="greaterThan">
      <formula>$AK$39</formula>
    </cfRule>
  </conditionalFormatting>
  <conditionalFormatting sqref="AK36">
    <cfRule type="cellIs" priority="143" dxfId="4" operator="equal">
      <formula>$AK$41+AVERAGE($AK$4:$AK$34)</formula>
    </cfRule>
    <cfRule type="cellIs" priority="144" dxfId="9" operator="greaterThan">
      <formula>$AK$41</formula>
    </cfRule>
  </conditionalFormatting>
  <conditionalFormatting sqref="AL4:AL34">
    <cfRule type="cellIs" priority="142" dxfId="13" operator="between">
      <formula>$AL$39</formula>
      <formula>9999</formula>
    </cfRule>
  </conditionalFormatting>
  <conditionalFormatting sqref="AL37">
    <cfRule type="cellIs" priority="146" dxfId="4" operator="equal">
      <formula>$AL$39+MAX($AL$4:$AL$34)</formula>
    </cfRule>
    <cfRule type="cellIs" priority="147" dxfId="3" operator="greaterThan">
      <formula>$AL$39</formula>
    </cfRule>
  </conditionalFormatting>
  <conditionalFormatting sqref="AL36">
    <cfRule type="cellIs" priority="140" dxfId="4" operator="equal">
      <formula>$AL$41+AVERAGE($AL$4:$AL$34)</formula>
    </cfRule>
    <cfRule type="cellIs" priority="141" dxfId="9" operator="greaterThan">
      <formula>$AL$41</formula>
    </cfRule>
  </conditionalFormatting>
  <conditionalFormatting sqref="Q4:Q34">
    <cfRule type="cellIs" priority="35" dxfId="5" operator="greaterThan">
      <formula>$Q$41</formula>
    </cfRule>
  </conditionalFormatting>
  <conditionalFormatting sqref="R4:R34">
    <cfRule type="cellIs" priority="34" dxfId="5" operator="greaterThan">
      <formula>$R$41</formula>
    </cfRule>
  </conditionalFormatting>
  <conditionalFormatting sqref="W4:W34">
    <cfRule type="cellIs" priority="29" dxfId="5" operator="greaterThan">
      <formula>$W$41</formula>
    </cfRule>
  </conditionalFormatting>
  <conditionalFormatting sqref="X4:X34">
    <cfRule type="cellIs" priority="28" dxfId="5" operator="greaterThan">
      <formula>$X$41</formula>
    </cfRule>
  </conditionalFormatting>
  <conditionalFormatting sqref="AK37">
    <cfRule type="cellIs" priority="23" dxfId="4" operator="equal">
      <formula>$AK$39+MAX($AK$4:$AK$34)</formula>
    </cfRule>
    <cfRule type="cellIs" priority="24" dxfId="3" operator="greaterThan">
      <formula>$AK$39</formula>
    </cfRule>
  </conditionalFormatting>
  <conditionalFormatting sqref="AF36">
    <cfRule type="cellIs" priority="1" dxfId="2" operator="greaterThan">
      <formula>$AF$41</formula>
    </cfRule>
  </conditionalFormatting>
  <dataValidations count="5">
    <dataValidation type="decimal" allowBlank="1" showInputMessage="1" showErrorMessage="1" errorTitle="Numbers Only" error="Enter Numbers Only" sqref="AD4:AD38 AB4:AB38 N39:P41 AG39:AH41 AM39:AN41 T39:V41 Y40:Y41 AL41 AJ39:AK41 AD41 Z40 I4:Z38 AF4:AM38">
      <formula1>0</formula1>
      <formula2>99999999</formula2>
    </dataValidation>
    <dataValidation allowBlank="1" showInputMessage="1" showErrorMessage="1" errorTitle="Numbers Only" error="Enter Numbers Only" sqref="Q39:S41 AD39:AD40 Y39:Z39 AL39:AL40 W39:X41 A39:E41 F39:H40 AO39:XFD41 AE39:AF41 I39:M41 AA39:AC41 Z41"/>
    <dataValidation type="decimal" allowBlank="1" showInputMessage="1" showErrorMessage="1" errorTitle="Numbers Only" error="Enter Nubers Only" sqref="AI39:AI40">
      <formula1>0</formula1>
      <formula2>99999999</formula2>
    </dataValidation>
    <dataValidation type="decimal" allowBlank="1" showInputMessage="1" showErrorMessage="1" errorTitle="Numbers Only" sqref="AI41">
      <formula1>0</formula1>
      <formula2>99999999</formula2>
    </dataValidation>
    <dataValidation type="custom" allowBlank="1" showInputMessage="1" showErrorMessage="1" error="Only the less than symbol &quot;&lt;&quot; may be entered in this column." sqref="AA4:AA34 AC4:AC34 AE4:AE34">
      <formula1>AA4:AA12318="&lt;"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BX599"/>
  <sheetViews>
    <sheetView tabSelected="1" zoomScale="60" zoomScaleNormal="60" zoomScalePageLayoutView="55" workbookViewId="0" topLeftCell="C28">
      <selection activeCell="E45" sqref="E45"/>
    </sheetView>
  </sheetViews>
  <sheetFormatPr defaultColWidth="8.7109375" defaultRowHeight="15"/>
  <cols>
    <col min="1" max="1" width="8.7109375" style="17" hidden="1" customWidth="1"/>
    <col min="2" max="2" width="7.00390625" style="17" hidden="1" customWidth="1"/>
    <col min="3" max="3" width="14.57421875" style="17" customWidth="1"/>
    <col min="4" max="4" width="20.421875" style="17" customWidth="1"/>
    <col min="5" max="5" width="14.7109375" style="27" customWidth="1"/>
    <col min="6" max="6" width="7.7109375" style="17" bestFit="1" customWidth="1"/>
    <col min="7" max="7" width="19.57421875" style="17" customWidth="1"/>
    <col min="8" max="8" width="14.7109375" style="17" customWidth="1"/>
    <col min="9" max="11" width="8.7109375" style="17" customWidth="1"/>
    <col min="12" max="12" width="6.57421875" style="17" bestFit="1" customWidth="1"/>
    <col min="13" max="13" width="8.7109375" style="17" customWidth="1"/>
    <col min="14" max="14" width="9.421875" style="17" customWidth="1"/>
    <col min="15" max="16" width="8.7109375" style="17" customWidth="1"/>
    <col min="17" max="17" width="10.140625" style="17" customWidth="1"/>
    <col min="18" max="18" width="10.140625" style="17" bestFit="1" customWidth="1"/>
    <col min="19" max="19" width="9.140625" style="17" customWidth="1"/>
    <col min="20" max="20" width="8.7109375" style="17" customWidth="1"/>
    <col min="21" max="21" width="8.8515625" style="17" customWidth="1"/>
    <col min="22" max="23" width="8.7109375" style="17" customWidth="1"/>
    <col min="24" max="24" width="9.140625" style="17" bestFit="1" customWidth="1"/>
    <col min="25" max="25" width="8.7109375" style="17" customWidth="1"/>
    <col min="26" max="26" width="8.28125" style="17" customWidth="1"/>
    <col min="27" max="27" width="4.7109375" style="17" customWidth="1"/>
    <col min="28" max="28" width="8.7109375" style="17" customWidth="1"/>
    <col min="29" max="29" width="4.7109375" style="17" customWidth="1"/>
    <col min="30" max="30" width="8.7109375" style="17" customWidth="1"/>
    <col min="31" max="31" width="4.7109375" style="17" customWidth="1"/>
    <col min="32" max="32" width="8.8515625" style="17" customWidth="1"/>
    <col min="33" max="40" width="8.7109375" style="17" customWidth="1"/>
    <col min="41" max="76" width="8.7109375" style="165" customWidth="1"/>
    <col min="77" max="16384" width="8.7109375" style="17" customWidth="1"/>
  </cols>
  <sheetData>
    <row r="1" spans="2:76" s="5" customFormat="1" ht="120.75" customHeight="1" thickBot="1">
      <c r="B1" s="83" t="s">
        <v>165</v>
      </c>
      <c r="C1" s="1" t="s">
        <v>166</v>
      </c>
      <c r="D1" s="1" t="s">
        <v>167</v>
      </c>
      <c r="E1" s="2" t="s">
        <v>168</v>
      </c>
      <c r="F1" s="3" t="s">
        <v>169</v>
      </c>
      <c r="G1" s="3" t="s">
        <v>170</v>
      </c>
      <c r="H1" s="3" t="s">
        <v>171</v>
      </c>
      <c r="I1" s="4" t="s">
        <v>172</v>
      </c>
      <c r="J1" s="343" t="s">
        <v>173</v>
      </c>
      <c r="K1" s="343" t="s">
        <v>176</v>
      </c>
      <c r="L1" s="343" t="s">
        <v>177</v>
      </c>
      <c r="M1" s="4" t="s">
        <v>182</v>
      </c>
      <c r="N1" s="343" t="s">
        <v>183</v>
      </c>
      <c r="O1" s="343" t="s">
        <v>184</v>
      </c>
      <c r="P1" s="343" t="s">
        <v>185</v>
      </c>
      <c r="Q1" s="343" t="s">
        <v>186</v>
      </c>
      <c r="R1" s="344" t="s">
        <v>187</v>
      </c>
      <c r="S1" s="4" t="s">
        <v>192</v>
      </c>
      <c r="T1" s="343" t="s">
        <v>193</v>
      </c>
      <c r="U1" s="343" t="s">
        <v>194</v>
      </c>
      <c r="V1" s="343" t="s">
        <v>195</v>
      </c>
      <c r="W1" s="343" t="s">
        <v>55</v>
      </c>
      <c r="X1" s="344" t="s">
        <v>56</v>
      </c>
      <c r="Y1" s="344" t="s">
        <v>197</v>
      </c>
      <c r="Z1" s="344" t="s">
        <v>199</v>
      </c>
      <c r="AA1" s="343" t="s">
        <v>67</v>
      </c>
      <c r="AB1" s="345" t="s">
        <v>201</v>
      </c>
      <c r="AC1" s="4" t="s">
        <v>71</v>
      </c>
      <c r="AD1" s="344" t="s">
        <v>73</v>
      </c>
      <c r="AE1" s="4" t="s">
        <v>75</v>
      </c>
      <c r="AF1" s="344" t="s">
        <v>202</v>
      </c>
      <c r="AG1" s="343" t="s">
        <v>204</v>
      </c>
      <c r="AH1" s="343" t="s">
        <v>205</v>
      </c>
      <c r="AI1" s="343" t="s">
        <v>208</v>
      </c>
      <c r="AJ1" s="156" t="s">
        <v>209</v>
      </c>
      <c r="AK1" s="343" t="s">
        <v>212</v>
      </c>
      <c r="AL1" s="343" t="s">
        <v>213</v>
      </c>
      <c r="AM1" s="343" t="s">
        <v>216</v>
      </c>
      <c r="AN1" s="343" t="s">
        <v>217</v>
      </c>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row>
    <row r="2" spans="2:76" s="5" customFormat="1" ht="111" customHeight="1" hidden="1" thickBot="1">
      <c r="B2" s="84"/>
      <c r="C2" s="6"/>
      <c r="D2" s="6"/>
      <c r="E2" s="7"/>
      <c r="F2" s="8"/>
      <c r="G2" s="8"/>
      <c r="H2" s="8" t="s">
        <v>227</v>
      </c>
      <c r="I2" s="9">
        <v>46529</v>
      </c>
      <c r="J2" s="518">
        <v>50050</v>
      </c>
      <c r="K2" s="518">
        <v>50050</v>
      </c>
      <c r="L2" s="518">
        <v>80998</v>
      </c>
      <c r="M2" s="313">
        <v>81010</v>
      </c>
      <c r="N2" s="518">
        <v>81010</v>
      </c>
      <c r="O2" s="518"/>
      <c r="P2" s="518">
        <v>310</v>
      </c>
      <c r="Q2" s="518"/>
      <c r="R2" s="516"/>
      <c r="S2" s="313" t="s">
        <v>230</v>
      </c>
      <c r="T2" s="518" t="s">
        <v>230</v>
      </c>
      <c r="U2" s="518"/>
      <c r="V2" s="518">
        <v>81011</v>
      </c>
      <c r="W2" s="518"/>
      <c r="X2" s="516"/>
      <c r="Y2" s="516" t="s">
        <v>231</v>
      </c>
      <c r="Z2" s="516" t="s">
        <v>232</v>
      </c>
      <c r="AA2" s="518"/>
      <c r="AB2" s="312" t="s">
        <v>233</v>
      </c>
      <c r="AC2" s="313"/>
      <c r="AD2" s="516">
        <v>51040</v>
      </c>
      <c r="AE2" s="313"/>
      <c r="AF2" s="516">
        <v>50060</v>
      </c>
      <c r="AG2" s="518">
        <v>620</v>
      </c>
      <c r="AH2" s="518"/>
      <c r="AI2" s="518">
        <v>625</v>
      </c>
      <c r="AJ2" s="156"/>
      <c r="AK2" s="518"/>
      <c r="AL2" s="518"/>
      <c r="AM2" s="518">
        <v>665</v>
      </c>
      <c r="AN2" s="346"/>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row>
    <row r="3" spans="2:76" s="5" customFormat="1" ht="220.5" customHeight="1" hidden="1" thickBot="1">
      <c r="B3" s="85" t="s">
        <v>165</v>
      </c>
      <c r="C3" s="14" t="s">
        <v>236</v>
      </c>
      <c r="D3" s="14" t="s">
        <v>237</v>
      </c>
      <c r="E3" s="30" t="s">
        <v>238</v>
      </c>
      <c r="F3" s="14" t="s">
        <v>239</v>
      </c>
      <c r="G3" s="14" t="s">
        <v>240</v>
      </c>
      <c r="H3" s="14" t="s">
        <v>241</v>
      </c>
      <c r="I3" s="12" t="s">
        <v>242</v>
      </c>
      <c r="J3" s="343" t="s">
        <v>243</v>
      </c>
      <c r="K3" s="343" t="s">
        <v>246</v>
      </c>
      <c r="L3" s="343" t="s">
        <v>247</v>
      </c>
      <c r="M3" s="4" t="s">
        <v>256</v>
      </c>
      <c r="N3" s="343" t="s">
        <v>257</v>
      </c>
      <c r="O3" s="343" t="s">
        <v>258</v>
      </c>
      <c r="P3" s="343" t="s">
        <v>259</v>
      </c>
      <c r="Q3" s="343" t="s">
        <v>260</v>
      </c>
      <c r="R3" s="344" t="s">
        <v>261</v>
      </c>
      <c r="S3" s="4" t="s">
        <v>268</v>
      </c>
      <c r="T3" s="343" t="s">
        <v>269</v>
      </c>
      <c r="U3" s="343" t="s">
        <v>270</v>
      </c>
      <c r="V3" s="343" t="s">
        <v>271</v>
      </c>
      <c r="W3" s="343" t="s">
        <v>272</v>
      </c>
      <c r="X3" s="344" t="s">
        <v>273</v>
      </c>
      <c r="Y3" s="344" t="s">
        <v>275</v>
      </c>
      <c r="Z3" s="344" t="s">
        <v>277</v>
      </c>
      <c r="AA3" s="343" t="s">
        <v>279</v>
      </c>
      <c r="AB3" s="345" t="s">
        <v>280</v>
      </c>
      <c r="AC3" s="4" t="s">
        <v>281</v>
      </c>
      <c r="AD3" s="344" t="s">
        <v>282</v>
      </c>
      <c r="AE3" s="4" t="s">
        <v>283</v>
      </c>
      <c r="AF3" s="344" t="s">
        <v>284</v>
      </c>
      <c r="AG3" s="343" t="s">
        <v>287</v>
      </c>
      <c r="AH3" s="343" t="s">
        <v>288</v>
      </c>
      <c r="AI3" s="343" t="s">
        <v>291</v>
      </c>
      <c r="AJ3" s="156" t="s">
        <v>292</v>
      </c>
      <c r="AK3" s="343" t="s">
        <v>296</v>
      </c>
      <c r="AL3" s="343" t="s">
        <v>297</v>
      </c>
      <c r="AM3" s="343" t="s">
        <v>300</v>
      </c>
      <c r="AN3" s="154" t="s">
        <v>301</v>
      </c>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row>
    <row r="4" spans="2:76" ht="21" customHeight="1">
      <c r="B4" s="84"/>
      <c r="C4" s="334" t="str">
        <f>'Permit Limits'!E5</f>
        <v>TN0067865</v>
      </c>
      <c r="D4" s="334" t="str">
        <f>'Permit Limits'!D10</f>
        <v>External Outfall</v>
      </c>
      <c r="E4" s="335" t="str">
        <f>'Permit Limits'!E10</f>
        <v>001</v>
      </c>
      <c r="F4" s="334">
        <f>'Permit Limits'!H5</f>
        <v>2024</v>
      </c>
      <c r="G4" s="18" t="s">
        <v>330</v>
      </c>
      <c r="H4" s="336">
        <v>1</v>
      </c>
      <c r="I4" s="49">
        <v>0.93</v>
      </c>
      <c r="J4" s="314">
        <v>0.101</v>
      </c>
      <c r="K4" s="314">
        <v>0.105</v>
      </c>
      <c r="L4" s="308">
        <v>0</v>
      </c>
      <c r="M4" s="307"/>
      <c r="N4" s="308"/>
      <c r="O4" s="367" t="str">
        <f aca="true" t="shared" si="0" ref="O4:O33">IF(N4&lt;&gt;0,(8.34*K4*N4),"")</f>
        <v/>
      </c>
      <c r="P4" s="367" t="str">
        <f aca="true" t="shared" si="1" ref="P4:P33">IF(M4&lt;&gt;0,(1-N4/M4)*100,"")</f>
        <v/>
      </c>
      <c r="Q4" s="308"/>
      <c r="R4" s="64"/>
      <c r="S4" s="307"/>
      <c r="T4" s="308"/>
      <c r="U4" s="367" t="str">
        <f aca="true" t="shared" si="2" ref="U4:U33">IF(T4&lt;&gt;0,(8.34*K4*T4),"")</f>
        <v/>
      </c>
      <c r="V4" s="367" t="str">
        <f>IF(S4&lt;&gt;0,(1-T4/S4)*100,"")</f>
        <v/>
      </c>
      <c r="W4" s="308"/>
      <c r="X4" s="64"/>
      <c r="Y4" s="64"/>
      <c r="Z4" s="64"/>
      <c r="AA4" s="310"/>
      <c r="AB4" s="309"/>
      <c r="AC4" s="310"/>
      <c r="AD4" s="64"/>
      <c r="AE4" s="310"/>
      <c r="AF4" s="145"/>
      <c r="AG4" s="308"/>
      <c r="AH4" s="367" t="str">
        <f aca="true" t="shared" si="3" ref="AH4:AH33">IF(AG4&lt;&gt;0,(8.34*K4*AG4),"")</f>
        <v/>
      </c>
      <c r="AI4" s="308"/>
      <c r="AJ4" s="311" t="str">
        <f aca="true" t="shared" si="4" ref="AJ4:AJ33">IF(AI4&lt;&gt;0,(8.34*K4*AI4),"")</f>
        <v/>
      </c>
      <c r="AK4" s="308"/>
      <c r="AL4" s="367" t="str">
        <f aca="true" t="shared" si="5" ref="AL4:AL33">IF(AK4&lt;&gt;0,(8.34*K4*AK4),"")</f>
        <v/>
      </c>
      <c r="AM4" s="308"/>
      <c r="AN4" s="365" t="str">
        <f aca="true" t="shared" si="6" ref="AN4:AN33">IF(AM4&lt;&gt;0,(8.34*K4*AM4),"")</f>
        <v/>
      </c>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row>
    <row r="5" spans="2:76" ht="21" customHeight="1">
      <c r="B5" s="84"/>
      <c r="C5" s="338" t="str">
        <f>C4</f>
        <v>TN0067865</v>
      </c>
      <c r="D5" s="338" t="str">
        <f>D4</f>
        <v>External Outfall</v>
      </c>
      <c r="E5" s="337" t="str">
        <f>E4</f>
        <v>001</v>
      </c>
      <c r="F5" s="338">
        <f>F4</f>
        <v>2024</v>
      </c>
      <c r="G5" s="338" t="s">
        <v>330</v>
      </c>
      <c r="H5" s="339">
        <v>2</v>
      </c>
      <c r="I5" s="100">
        <v>0.01</v>
      </c>
      <c r="J5" s="106">
        <v>0.096</v>
      </c>
      <c r="K5" s="106">
        <v>0.101</v>
      </c>
      <c r="L5" s="101">
        <v>0</v>
      </c>
      <c r="M5" s="112"/>
      <c r="N5" s="101"/>
      <c r="O5" s="361" t="str">
        <f t="shared" si="0"/>
        <v/>
      </c>
      <c r="P5" s="361" t="str">
        <f t="shared" si="1"/>
        <v/>
      </c>
      <c r="Q5" s="101"/>
      <c r="R5" s="109"/>
      <c r="S5" s="112"/>
      <c r="T5" s="101"/>
      <c r="U5" s="361" t="str">
        <f t="shared" si="2"/>
        <v/>
      </c>
      <c r="V5" s="361" t="str">
        <f>IF(S5&lt;&gt;0,(1-T5/S5)*100,"")</f>
        <v/>
      </c>
      <c r="W5" s="101"/>
      <c r="X5" s="109"/>
      <c r="Y5" s="109">
        <v>6.48</v>
      </c>
      <c r="Z5" s="109">
        <v>7.25</v>
      </c>
      <c r="AA5" s="53"/>
      <c r="AB5" s="66"/>
      <c r="AC5" s="53"/>
      <c r="AD5" s="109"/>
      <c r="AE5" s="53"/>
      <c r="AF5" s="146">
        <v>1.36</v>
      </c>
      <c r="AG5" s="101"/>
      <c r="AH5" s="361" t="str">
        <f t="shared" si="3"/>
        <v/>
      </c>
      <c r="AI5" s="101"/>
      <c r="AJ5" s="158" t="str">
        <f t="shared" si="4"/>
        <v/>
      </c>
      <c r="AK5" s="101"/>
      <c r="AL5" s="361" t="str">
        <f t="shared" si="5"/>
        <v/>
      </c>
      <c r="AM5" s="101"/>
      <c r="AN5" s="361" t="str">
        <f t="shared" si="6"/>
        <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row>
    <row r="6" spans="2:76" ht="21" customHeight="1">
      <c r="B6" s="84"/>
      <c r="C6" s="338" t="str">
        <f aca="true" t="shared" si="7" ref="C6:C33">C5</f>
        <v>TN0067865</v>
      </c>
      <c r="D6" s="338" t="str">
        <f aca="true" t="shared" si="8" ref="D6:D33">D5</f>
        <v>External Outfall</v>
      </c>
      <c r="E6" s="337" t="str">
        <f aca="true" t="shared" si="9" ref="E6:E33">E5</f>
        <v>001</v>
      </c>
      <c r="F6" s="338">
        <f aca="true" t="shared" si="10" ref="F6:F33">F5</f>
        <v>2024</v>
      </c>
      <c r="G6" s="338" t="s">
        <v>330</v>
      </c>
      <c r="H6" s="339">
        <v>3</v>
      </c>
      <c r="I6" s="104">
        <v>0</v>
      </c>
      <c r="J6" s="107">
        <v>0.107</v>
      </c>
      <c r="K6" s="107">
        <v>0.112</v>
      </c>
      <c r="L6" s="102">
        <v>0</v>
      </c>
      <c r="M6" s="113"/>
      <c r="N6" s="102"/>
      <c r="O6" s="361" t="str">
        <f t="shared" si="0"/>
        <v/>
      </c>
      <c r="P6" s="361" t="str">
        <f t="shared" si="1"/>
        <v/>
      </c>
      <c r="Q6" s="102"/>
      <c r="R6" s="110"/>
      <c r="S6" s="113"/>
      <c r="T6" s="102"/>
      <c r="U6" s="361" t="str">
        <f t="shared" si="2"/>
        <v/>
      </c>
      <c r="V6" s="361" t="str">
        <f aca="true" t="shared" si="11" ref="V6:V33">IF(S6&lt;&gt;0,(1-T6/S6)*100,"")</f>
        <v/>
      </c>
      <c r="W6" s="102"/>
      <c r="X6" s="110"/>
      <c r="Y6" s="110">
        <v>5.05</v>
      </c>
      <c r="Z6" s="110">
        <v>7.1</v>
      </c>
      <c r="AA6" s="55"/>
      <c r="AB6" s="67"/>
      <c r="AC6" s="55"/>
      <c r="AD6" s="110"/>
      <c r="AE6" s="55"/>
      <c r="AF6" s="147">
        <v>1.51</v>
      </c>
      <c r="AG6" s="102"/>
      <c r="AH6" s="361" t="str">
        <f t="shared" si="3"/>
        <v/>
      </c>
      <c r="AI6" s="102"/>
      <c r="AJ6" s="361" t="str">
        <f t="shared" si="4"/>
        <v/>
      </c>
      <c r="AK6" s="102"/>
      <c r="AL6" s="361" t="str">
        <f t="shared" si="5"/>
        <v/>
      </c>
      <c r="AM6" s="102"/>
      <c r="AN6" s="361" t="str">
        <f t="shared" si="6"/>
        <v/>
      </c>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row>
    <row r="7" spans="2:76" ht="21" customHeight="1">
      <c r="B7" s="84"/>
      <c r="C7" s="338" t="str">
        <f t="shared" si="7"/>
        <v>TN0067865</v>
      </c>
      <c r="D7" s="338" t="str">
        <f t="shared" si="8"/>
        <v>External Outfall</v>
      </c>
      <c r="E7" s="337" t="str">
        <f t="shared" si="9"/>
        <v>001</v>
      </c>
      <c r="F7" s="338">
        <f t="shared" si="10"/>
        <v>2024</v>
      </c>
      <c r="G7" s="338" t="s">
        <v>330</v>
      </c>
      <c r="H7" s="339">
        <v>4</v>
      </c>
      <c r="I7" s="100">
        <v>0.65</v>
      </c>
      <c r="J7" s="106">
        <v>0.152</v>
      </c>
      <c r="K7" s="106">
        <v>0.131</v>
      </c>
      <c r="L7" s="101">
        <v>0</v>
      </c>
      <c r="M7" s="112"/>
      <c r="N7" s="101"/>
      <c r="O7" s="361" t="str">
        <f t="shared" si="0"/>
        <v/>
      </c>
      <c r="P7" s="361" t="str">
        <f t="shared" si="1"/>
        <v/>
      </c>
      <c r="Q7" s="101"/>
      <c r="R7" s="109"/>
      <c r="S7" s="112"/>
      <c r="T7" s="101"/>
      <c r="U7" s="361" t="str">
        <f t="shared" si="2"/>
        <v/>
      </c>
      <c r="V7" s="361" t="str">
        <f t="shared" si="11"/>
        <v/>
      </c>
      <c r="W7" s="101"/>
      <c r="X7" s="109"/>
      <c r="Y7" s="109">
        <v>5.8</v>
      </c>
      <c r="Z7" s="109">
        <v>7.6</v>
      </c>
      <c r="AA7" s="53"/>
      <c r="AB7" s="66"/>
      <c r="AC7" s="53"/>
      <c r="AD7" s="109"/>
      <c r="AE7" s="53"/>
      <c r="AF7" s="146">
        <v>1.04</v>
      </c>
      <c r="AG7" s="101"/>
      <c r="AH7" s="361" t="str">
        <f t="shared" si="3"/>
        <v/>
      </c>
      <c r="AI7" s="101"/>
      <c r="AJ7" s="361" t="str">
        <f t="shared" si="4"/>
        <v/>
      </c>
      <c r="AK7" s="101"/>
      <c r="AL7" s="361" t="str">
        <f t="shared" si="5"/>
        <v/>
      </c>
      <c r="AM7" s="101"/>
      <c r="AN7" s="361" t="str">
        <f t="shared" si="6"/>
        <v/>
      </c>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row>
    <row r="8" spans="2:76" ht="21" customHeight="1">
      <c r="B8" s="84"/>
      <c r="C8" s="338" t="str">
        <f t="shared" si="7"/>
        <v>TN0067865</v>
      </c>
      <c r="D8" s="338" t="str">
        <f t="shared" si="8"/>
        <v>External Outfall</v>
      </c>
      <c r="E8" s="337" t="str">
        <f t="shared" si="9"/>
        <v>001</v>
      </c>
      <c r="F8" s="338">
        <f t="shared" si="10"/>
        <v>2024</v>
      </c>
      <c r="G8" s="338" t="s">
        <v>330</v>
      </c>
      <c r="H8" s="339">
        <v>5</v>
      </c>
      <c r="I8" s="104">
        <v>0.13</v>
      </c>
      <c r="J8" s="107">
        <v>0.147</v>
      </c>
      <c r="K8" s="107">
        <v>0.129</v>
      </c>
      <c r="L8" s="102">
        <v>0</v>
      </c>
      <c r="M8" s="113">
        <v>135</v>
      </c>
      <c r="N8" s="102">
        <v>19</v>
      </c>
      <c r="O8" s="361">
        <f t="shared" si="0"/>
        <v>20.44134</v>
      </c>
      <c r="P8" s="361">
        <f t="shared" si="1"/>
        <v>85.92592592592592</v>
      </c>
      <c r="Q8" s="102"/>
      <c r="R8" s="110"/>
      <c r="S8" s="113"/>
      <c r="T8" s="102">
        <v>9</v>
      </c>
      <c r="U8" s="361">
        <f t="shared" si="2"/>
        <v>9.68274</v>
      </c>
      <c r="V8" s="361" t="str">
        <f t="shared" si="11"/>
        <v/>
      </c>
      <c r="W8" s="102"/>
      <c r="X8" s="110"/>
      <c r="Y8" s="110">
        <v>4.35</v>
      </c>
      <c r="Z8" s="110">
        <v>7.2</v>
      </c>
      <c r="AA8" s="55"/>
      <c r="AB8" s="67">
        <v>0.1</v>
      </c>
      <c r="AC8" s="55"/>
      <c r="AD8" s="110">
        <v>1</v>
      </c>
      <c r="AE8" s="55"/>
      <c r="AF8" s="147">
        <v>0.71</v>
      </c>
      <c r="AG8" s="102"/>
      <c r="AH8" s="361" t="str">
        <f t="shared" si="3"/>
        <v/>
      </c>
      <c r="AI8" s="102"/>
      <c r="AJ8" s="361" t="str">
        <f t="shared" si="4"/>
        <v/>
      </c>
      <c r="AK8" s="102"/>
      <c r="AL8" s="361" t="str">
        <f t="shared" si="5"/>
        <v/>
      </c>
      <c r="AM8" s="102"/>
      <c r="AN8" s="361" t="str">
        <f t="shared" si="6"/>
        <v/>
      </c>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row>
    <row r="9" spans="2:76" ht="21" customHeight="1">
      <c r="B9" s="84"/>
      <c r="C9" s="338" t="str">
        <f t="shared" si="7"/>
        <v>TN0067865</v>
      </c>
      <c r="D9" s="338" t="str">
        <f t="shared" si="8"/>
        <v>External Outfall</v>
      </c>
      <c r="E9" s="337" t="str">
        <f t="shared" si="9"/>
        <v>001</v>
      </c>
      <c r="F9" s="338">
        <f t="shared" si="10"/>
        <v>2024</v>
      </c>
      <c r="G9" s="338" t="s">
        <v>330</v>
      </c>
      <c r="H9" s="339">
        <v>6</v>
      </c>
      <c r="I9" s="100">
        <v>0</v>
      </c>
      <c r="J9" s="106">
        <v>0.189</v>
      </c>
      <c r="K9" s="106">
        <v>0.236</v>
      </c>
      <c r="L9" s="101">
        <v>0</v>
      </c>
      <c r="M9" s="112"/>
      <c r="N9" s="101"/>
      <c r="O9" s="361" t="str">
        <f t="shared" si="0"/>
        <v/>
      </c>
      <c r="P9" s="361" t="str">
        <f t="shared" si="1"/>
        <v/>
      </c>
      <c r="Q9" s="101"/>
      <c r="R9" s="109"/>
      <c r="S9" s="112"/>
      <c r="T9" s="101"/>
      <c r="U9" s="361" t="str">
        <f t="shared" si="2"/>
        <v/>
      </c>
      <c r="V9" s="361" t="str">
        <f t="shared" si="11"/>
        <v/>
      </c>
      <c r="W9" s="101"/>
      <c r="X9" s="109"/>
      <c r="Y9" s="109">
        <v>4.35</v>
      </c>
      <c r="Z9" s="109">
        <v>7.2</v>
      </c>
      <c r="AA9" s="53"/>
      <c r="AB9" s="66"/>
      <c r="AC9" s="53"/>
      <c r="AD9" s="109"/>
      <c r="AE9" s="53"/>
      <c r="AF9" s="146">
        <v>1.71</v>
      </c>
      <c r="AG9" s="101"/>
      <c r="AH9" s="361" t="str">
        <f t="shared" si="3"/>
        <v/>
      </c>
      <c r="AI9" s="101"/>
      <c r="AJ9" s="361" t="str">
        <f t="shared" si="4"/>
        <v/>
      </c>
      <c r="AK9" s="101"/>
      <c r="AL9" s="361" t="str">
        <f t="shared" si="5"/>
        <v/>
      </c>
      <c r="AM9" s="101"/>
      <c r="AN9" s="361" t="str">
        <f t="shared" si="6"/>
        <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row>
    <row r="10" spans="2:76" ht="21" customHeight="1">
      <c r="B10" s="84"/>
      <c r="C10" s="338" t="str">
        <f t="shared" si="7"/>
        <v>TN0067865</v>
      </c>
      <c r="D10" s="338" t="str">
        <f t="shared" si="8"/>
        <v>External Outfall</v>
      </c>
      <c r="E10" s="337" t="str">
        <f t="shared" si="9"/>
        <v>001</v>
      </c>
      <c r="F10" s="338">
        <f t="shared" si="10"/>
        <v>2024</v>
      </c>
      <c r="G10" s="338" t="s">
        <v>330</v>
      </c>
      <c r="H10" s="339">
        <v>7</v>
      </c>
      <c r="I10" s="104">
        <v>0</v>
      </c>
      <c r="J10" s="107">
        <v>0.137</v>
      </c>
      <c r="K10" s="107">
        <v>0.139</v>
      </c>
      <c r="L10" s="102">
        <v>0</v>
      </c>
      <c r="M10" s="113"/>
      <c r="N10" s="102"/>
      <c r="O10" s="361" t="str">
        <f t="shared" si="0"/>
        <v/>
      </c>
      <c r="P10" s="361" t="str">
        <f t="shared" si="1"/>
        <v/>
      </c>
      <c r="Q10" s="102"/>
      <c r="R10" s="110"/>
      <c r="S10" s="113"/>
      <c r="T10" s="102"/>
      <c r="U10" s="361" t="str">
        <f t="shared" si="2"/>
        <v/>
      </c>
      <c r="V10" s="361" t="str">
        <f t="shared" si="11"/>
        <v/>
      </c>
      <c r="W10" s="102"/>
      <c r="X10" s="110"/>
      <c r="Y10" s="110"/>
      <c r="Z10" s="110"/>
      <c r="AA10" s="55"/>
      <c r="AB10" s="67"/>
      <c r="AC10" s="55"/>
      <c r="AD10" s="110"/>
      <c r="AE10" s="55"/>
      <c r="AF10" s="147"/>
      <c r="AG10" s="102"/>
      <c r="AH10" s="361" t="str">
        <f t="shared" si="3"/>
        <v/>
      </c>
      <c r="AI10" s="102"/>
      <c r="AJ10" s="361" t="str">
        <f t="shared" si="4"/>
        <v/>
      </c>
      <c r="AK10" s="102"/>
      <c r="AL10" s="361" t="str">
        <f t="shared" si="5"/>
        <v/>
      </c>
      <c r="AM10" s="102"/>
      <c r="AN10" s="361" t="str">
        <f t="shared" si="6"/>
        <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row>
    <row r="11" spans="2:76" ht="21" customHeight="1">
      <c r="B11" s="84"/>
      <c r="C11" s="338" t="str">
        <f t="shared" si="7"/>
        <v>TN0067865</v>
      </c>
      <c r="D11" s="338" t="str">
        <f t="shared" si="8"/>
        <v>External Outfall</v>
      </c>
      <c r="E11" s="337" t="str">
        <f t="shared" si="9"/>
        <v>001</v>
      </c>
      <c r="F11" s="338">
        <f t="shared" si="10"/>
        <v>2024</v>
      </c>
      <c r="G11" s="338" t="s">
        <v>330</v>
      </c>
      <c r="H11" s="339">
        <v>8</v>
      </c>
      <c r="I11" s="100">
        <v>0</v>
      </c>
      <c r="J11" s="106">
        <v>0.15</v>
      </c>
      <c r="K11" s="106">
        <v>0.151</v>
      </c>
      <c r="L11" s="101">
        <v>0</v>
      </c>
      <c r="M11" s="112"/>
      <c r="N11" s="101"/>
      <c r="O11" s="361" t="str">
        <f t="shared" si="0"/>
        <v/>
      </c>
      <c r="P11" s="361" t="str">
        <f t="shared" si="1"/>
        <v/>
      </c>
      <c r="Q11" s="101">
        <v>19</v>
      </c>
      <c r="R11" s="109">
        <v>20.4</v>
      </c>
      <c r="S11" s="112"/>
      <c r="T11" s="101"/>
      <c r="U11" s="361" t="str">
        <f t="shared" si="2"/>
        <v/>
      </c>
      <c r="V11" s="361" t="str">
        <f t="shared" si="11"/>
        <v/>
      </c>
      <c r="W11" s="101">
        <v>9</v>
      </c>
      <c r="X11" s="109">
        <v>9.7</v>
      </c>
      <c r="Y11" s="109"/>
      <c r="Z11" s="109"/>
      <c r="AA11" s="53"/>
      <c r="AB11" s="66"/>
      <c r="AC11" s="53"/>
      <c r="AD11" s="109"/>
      <c r="AE11" s="53"/>
      <c r="AF11" s="146"/>
      <c r="AG11" s="101"/>
      <c r="AH11" s="361" t="str">
        <f t="shared" si="3"/>
        <v/>
      </c>
      <c r="AI11" s="101"/>
      <c r="AJ11" s="361" t="str">
        <f t="shared" si="4"/>
        <v/>
      </c>
      <c r="AK11" s="101"/>
      <c r="AL11" s="361" t="str">
        <f t="shared" si="5"/>
        <v/>
      </c>
      <c r="AM11" s="101"/>
      <c r="AN11" s="361" t="str">
        <f t="shared" si="6"/>
        <v/>
      </c>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row>
    <row r="12" spans="2:76" ht="21" customHeight="1">
      <c r="B12" s="84"/>
      <c r="C12" s="338" t="str">
        <f t="shared" si="7"/>
        <v>TN0067865</v>
      </c>
      <c r="D12" s="338" t="str">
        <f t="shared" si="8"/>
        <v>External Outfall</v>
      </c>
      <c r="E12" s="337" t="str">
        <f t="shared" si="9"/>
        <v>001</v>
      </c>
      <c r="F12" s="338">
        <f t="shared" si="10"/>
        <v>2024</v>
      </c>
      <c r="G12" s="338" t="s">
        <v>330</v>
      </c>
      <c r="H12" s="339">
        <v>9</v>
      </c>
      <c r="I12" s="104">
        <v>0.62</v>
      </c>
      <c r="J12" s="107">
        <v>0.134</v>
      </c>
      <c r="K12" s="107">
        <v>0.136</v>
      </c>
      <c r="L12" s="102">
        <v>0</v>
      </c>
      <c r="M12" s="113"/>
      <c r="N12" s="102"/>
      <c r="O12" s="361" t="str">
        <f t="shared" si="0"/>
        <v/>
      </c>
      <c r="P12" s="361" t="str">
        <f t="shared" si="1"/>
        <v/>
      </c>
      <c r="Q12" s="102"/>
      <c r="R12" s="110"/>
      <c r="S12" s="113"/>
      <c r="T12" s="102"/>
      <c r="U12" s="361" t="str">
        <f t="shared" si="2"/>
        <v/>
      </c>
      <c r="V12" s="361" t="str">
        <f t="shared" si="11"/>
        <v/>
      </c>
      <c r="W12" s="102"/>
      <c r="X12" s="110"/>
      <c r="Y12" s="110">
        <v>4.7</v>
      </c>
      <c r="Z12" s="110">
        <v>7.2</v>
      </c>
      <c r="AA12" s="55"/>
      <c r="AB12" s="67"/>
      <c r="AC12" s="55"/>
      <c r="AD12" s="110"/>
      <c r="AE12" s="55"/>
      <c r="AF12" s="147">
        <v>1.07</v>
      </c>
      <c r="AG12" s="102"/>
      <c r="AH12" s="361" t="str">
        <f t="shared" si="3"/>
        <v/>
      </c>
      <c r="AI12" s="102"/>
      <c r="AJ12" s="361" t="str">
        <f t="shared" si="4"/>
        <v/>
      </c>
      <c r="AK12" s="102"/>
      <c r="AL12" s="361" t="str">
        <f t="shared" si="5"/>
        <v/>
      </c>
      <c r="AM12" s="102"/>
      <c r="AN12" s="361" t="str">
        <f t="shared" si="6"/>
        <v/>
      </c>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row>
    <row r="13" spans="2:76" ht="21" customHeight="1">
      <c r="B13" s="84"/>
      <c r="C13" s="338" t="str">
        <f t="shared" si="7"/>
        <v>TN0067865</v>
      </c>
      <c r="D13" s="338" t="str">
        <f t="shared" si="8"/>
        <v>External Outfall</v>
      </c>
      <c r="E13" s="337" t="str">
        <f t="shared" si="9"/>
        <v>001</v>
      </c>
      <c r="F13" s="338">
        <f t="shared" si="10"/>
        <v>2024</v>
      </c>
      <c r="G13" s="338" t="s">
        <v>330</v>
      </c>
      <c r="H13" s="339">
        <v>10</v>
      </c>
      <c r="I13" s="100">
        <v>0</v>
      </c>
      <c r="J13" s="106">
        <v>0.159</v>
      </c>
      <c r="K13" s="106">
        <v>0.161</v>
      </c>
      <c r="L13" s="101">
        <v>0</v>
      </c>
      <c r="M13" s="112"/>
      <c r="N13" s="101"/>
      <c r="O13" s="361" t="str">
        <f t="shared" si="0"/>
        <v/>
      </c>
      <c r="P13" s="361" t="str">
        <f t="shared" si="1"/>
        <v/>
      </c>
      <c r="Q13" s="101"/>
      <c r="R13" s="109"/>
      <c r="S13" s="112"/>
      <c r="T13" s="101"/>
      <c r="U13" s="361" t="str">
        <f t="shared" si="2"/>
        <v/>
      </c>
      <c r="V13" s="361" t="str">
        <f t="shared" si="11"/>
        <v/>
      </c>
      <c r="W13" s="101"/>
      <c r="X13" s="109"/>
      <c r="Y13" s="109"/>
      <c r="Z13" s="109"/>
      <c r="AA13" s="53"/>
      <c r="AB13" s="66"/>
      <c r="AC13" s="53"/>
      <c r="AD13" s="109"/>
      <c r="AE13" s="53"/>
      <c r="AF13" s="146"/>
      <c r="AG13" s="101"/>
      <c r="AH13" s="361" t="str">
        <f t="shared" si="3"/>
        <v/>
      </c>
      <c r="AI13" s="101"/>
      <c r="AJ13" s="361" t="str">
        <f t="shared" si="4"/>
        <v/>
      </c>
      <c r="AK13" s="101"/>
      <c r="AL13" s="361" t="str">
        <f t="shared" si="5"/>
        <v/>
      </c>
      <c r="AM13" s="101"/>
      <c r="AN13" s="361" t="str">
        <f t="shared" si="6"/>
        <v/>
      </c>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row>
    <row r="14" spans="2:76" ht="21" customHeight="1">
      <c r="B14" s="84"/>
      <c r="C14" s="338" t="str">
        <f t="shared" si="7"/>
        <v>TN0067865</v>
      </c>
      <c r="D14" s="338" t="str">
        <f t="shared" si="8"/>
        <v>External Outfall</v>
      </c>
      <c r="E14" s="337" t="str">
        <f t="shared" si="9"/>
        <v>001</v>
      </c>
      <c r="F14" s="338">
        <f t="shared" si="10"/>
        <v>2024</v>
      </c>
      <c r="G14" s="338" t="s">
        <v>330</v>
      </c>
      <c r="H14" s="339">
        <v>11</v>
      </c>
      <c r="I14" s="104">
        <v>0</v>
      </c>
      <c r="J14" s="107">
        <v>0.12</v>
      </c>
      <c r="K14" s="107">
        <v>0.098</v>
      </c>
      <c r="L14" s="102">
        <v>0</v>
      </c>
      <c r="M14" s="70"/>
      <c r="N14" s="71"/>
      <c r="O14" s="361" t="str">
        <f t="shared" si="0"/>
        <v/>
      </c>
      <c r="P14" s="361" t="str">
        <f t="shared" si="1"/>
        <v/>
      </c>
      <c r="Q14" s="102"/>
      <c r="R14" s="110"/>
      <c r="S14" s="70"/>
      <c r="T14" s="71"/>
      <c r="U14" s="361" t="str">
        <f t="shared" si="2"/>
        <v/>
      </c>
      <c r="V14" s="361" t="str">
        <f t="shared" si="11"/>
        <v/>
      </c>
      <c r="W14" s="71"/>
      <c r="X14" s="72"/>
      <c r="Y14" s="110">
        <v>5.42</v>
      </c>
      <c r="Z14" s="110">
        <v>7.22</v>
      </c>
      <c r="AA14" s="55"/>
      <c r="AB14" s="67"/>
      <c r="AC14" s="55"/>
      <c r="AD14" s="110"/>
      <c r="AE14" s="55"/>
      <c r="AF14" s="147">
        <v>1.14</v>
      </c>
      <c r="AG14" s="71"/>
      <c r="AH14" s="361" t="str">
        <f t="shared" si="3"/>
        <v/>
      </c>
      <c r="AI14" s="71"/>
      <c r="AJ14" s="361" t="str">
        <f t="shared" si="4"/>
        <v/>
      </c>
      <c r="AK14" s="71"/>
      <c r="AL14" s="361" t="str">
        <f t="shared" si="5"/>
        <v/>
      </c>
      <c r="AM14" s="71"/>
      <c r="AN14" s="361" t="str">
        <f t="shared" si="6"/>
        <v/>
      </c>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row>
    <row r="15" spans="2:76" ht="21" customHeight="1">
      <c r="B15" s="84"/>
      <c r="C15" s="338" t="str">
        <f t="shared" si="7"/>
        <v>TN0067865</v>
      </c>
      <c r="D15" s="338" t="str">
        <f t="shared" si="8"/>
        <v>External Outfall</v>
      </c>
      <c r="E15" s="337" t="str">
        <f t="shared" si="9"/>
        <v>001</v>
      </c>
      <c r="F15" s="338">
        <f t="shared" si="10"/>
        <v>2024</v>
      </c>
      <c r="G15" s="338" t="s">
        <v>330</v>
      </c>
      <c r="H15" s="339">
        <v>12</v>
      </c>
      <c r="I15" s="100">
        <v>0</v>
      </c>
      <c r="J15" s="106">
        <v>0.107</v>
      </c>
      <c r="K15" s="106">
        <v>0.102</v>
      </c>
      <c r="L15" s="101">
        <v>0</v>
      </c>
      <c r="M15" s="112">
        <v>271</v>
      </c>
      <c r="N15" s="101">
        <v>32</v>
      </c>
      <c r="O15" s="361">
        <f t="shared" si="0"/>
        <v>27.221759999999996</v>
      </c>
      <c r="P15" s="361">
        <f t="shared" si="1"/>
        <v>88.19188191881919</v>
      </c>
      <c r="Q15" s="101"/>
      <c r="R15" s="109"/>
      <c r="S15" s="112"/>
      <c r="T15" s="101">
        <v>6</v>
      </c>
      <c r="U15" s="361">
        <f t="shared" si="2"/>
        <v>5.10408</v>
      </c>
      <c r="V15" s="361" t="str">
        <f t="shared" si="11"/>
        <v/>
      </c>
      <c r="W15" s="101"/>
      <c r="X15" s="109"/>
      <c r="Y15" s="109">
        <v>6</v>
      </c>
      <c r="Z15" s="109">
        <v>7.21</v>
      </c>
      <c r="AA15" s="53"/>
      <c r="AB15" s="66">
        <v>0.1</v>
      </c>
      <c r="AC15" s="53"/>
      <c r="AD15" s="109">
        <v>1</v>
      </c>
      <c r="AE15" s="53"/>
      <c r="AF15" s="146">
        <v>1.32</v>
      </c>
      <c r="AG15" s="101"/>
      <c r="AH15" s="361" t="str">
        <f t="shared" si="3"/>
        <v/>
      </c>
      <c r="AI15" s="101"/>
      <c r="AJ15" s="361" t="str">
        <f t="shared" si="4"/>
        <v/>
      </c>
      <c r="AK15" s="101"/>
      <c r="AL15" s="361" t="str">
        <f t="shared" si="5"/>
        <v/>
      </c>
      <c r="AM15" s="101"/>
      <c r="AN15" s="361" t="str">
        <f t="shared" si="6"/>
        <v/>
      </c>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row>
    <row r="16" spans="2:76" ht="21" customHeight="1">
      <c r="B16" s="84"/>
      <c r="C16" s="338" t="str">
        <f t="shared" si="7"/>
        <v>TN0067865</v>
      </c>
      <c r="D16" s="338" t="str">
        <f t="shared" si="8"/>
        <v>External Outfall</v>
      </c>
      <c r="E16" s="337" t="str">
        <f t="shared" si="9"/>
        <v>001</v>
      </c>
      <c r="F16" s="338">
        <f t="shared" si="10"/>
        <v>2024</v>
      </c>
      <c r="G16" s="338" t="s">
        <v>330</v>
      </c>
      <c r="H16" s="339">
        <v>13</v>
      </c>
      <c r="I16" s="104">
        <v>0</v>
      </c>
      <c r="J16" s="107">
        <v>0.16</v>
      </c>
      <c r="K16" s="107">
        <v>0.157</v>
      </c>
      <c r="L16" s="102">
        <v>0</v>
      </c>
      <c r="M16" s="70"/>
      <c r="N16" s="71"/>
      <c r="O16" s="361" t="str">
        <f t="shared" si="0"/>
        <v/>
      </c>
      <c r="P16" s="361" t="str">
        <f t="shared" si="1"/>
        <v/>
      </c>
      <c r="Q16" s="102"/>
      <c r="R16" s="110"/>
      <c r="S16" s="70"/>
      <c r="T16" s="71"/>
      <c r="U16" s="361" t="str">
        <f t="shared" si="2"/>
        <v/>
      </c>
      <c r="V16" s="361" t="str">
        <f t="shared" si="11"/>
        <v/>
      </c>
      <c r="W16" s="71"/>
      <c r="X16" s="72"/>
      <c r="Y16" s="72"/>
      <c r="Z16" s="72"/>
      <c r="AA16" s="73"/>
      <c r="AB16" s="31"/>
      <c r="AC16" s="73"/>
      <c r="AD16" s="72"/>
      <c r="AE16" s="73"/>
      <c r="AF16" s="148"/>
      <c r="AG16" s="71"/>
      <c r="AH16" s="361" t="str">
        <f t="shared" si="3"/>
        <v/>
      </c>
      <c r="AI16" s="71"/>
      <c r="AJ16" s="361" t="str">
        <f t="shared" si="4"/>
        <v/>
      </c>
      <c r="AK16" s="71"/>
      <c r="AL16" s="361" t="str">
        <f t="shared" si="5"/>
        <v/>
      </c>
      <c r="AM16" s="71"/>
      <c r="AN16" s="361" t="str">
        <f t="shared" si="6"/>
        <v/>
      </c>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row>
    <row r="17" spans="2:40" ht="21" customHeight="1">
      <c r="B17" s="84"/>
      <c r="C17" s="338" t="str">
        <f t="shared" si="7"/>
        <v>TN0067865</v>
      </c>
      <c r="D17" s="338" t="str">
        <f t="shared" si="8"/>
        <v>External Outfall</v>
      </c>
      <c r="E17" s="337" t="str">
        <f t="shared" si="9"/>
        <v>001</v>
      </c>
      <c r="F17" s="338">
        <f t="shared" si="10"/>
        <v>2024</v>
      </c>
      <c r="G17" s="338" t="s">
        <v>330</v>
      </c>
      <c r="H17" s="339">
        <v>14</v>
      </c>
      <c r="I17" s="100">
        <v>0</v>
      </c>
      <c r="J17" s="106">
        <v>0.068</v>
      </c>
      <c r="K17" s="106">
        <v>0.115</v>
      </c>
      <c r="L17" s="101">
        <v>0</v>
      </c>
      <c r="M17" s="112"/>
      <c r="N17" s="101"/>
      <c r="O17" s="361" t="str">
        <f t="shared" si="0"/>
        <v/>
      </c>
      <c r="P17" s="361" t="str">
        <f t="shared" si="1"/>
        <v/>
      </c>
      <c r="Q17" s="101"/>
      <c r="R17" s="109"/>
      <c r="S17" s="112"/>
      <c r="T17" s="101"/>
      <c r="U17" s="361" t="str">
        <f t="shared" si="2"/>
        <v/>
      </c>
      <c r="V17" s="361" t="str">
        <f t="shared" si="11"/>
        <v/>
      </c>
      <c r="W17" s="101"/>
      <c r="X17" s="109"/>
      <c r="Y17" s="109">
        <v>5.74</v>
      </c>
      <c r="Z17" s="109">
        <v>7.04</v>
      </c>
      <c r="AA17" s="53"/>
      <c r="AB17" s="66"/>
      <c r="AC17" s="53"/>
      <c r="AD17" s="109"/>
      <c r="AE17" s="53"/>
      <c r="AF17" s="146">
        <v>0.44</v>
      </c>
      <c r="AG17" s="101"/>
      <c r="AH17" s="361" t="str">
        <f t="shared" si="3"/>
        <v/>
      </c>
      <c r="AI17" s="101"/>
      <c r="AJ17" s="361" t="str">
        <f t="shared" si="4"/>
        <v/>
      </c>
      <c r="AK17" s="101"/>
      <c r="AL17" s="361" t="str">
        <f t="shared" si="5"/>
        <v/>
      </c>
      <c r="AM17" s="101"/>
      <c r="AN17" s="361" t="str">
        <f t="shared" si="6"/>
        <v/>
      </c>
    </row>
    <row r="18" spans="2:40" ht="21" customHeight="1">
      <c r="B18" s="84"/>
      <c r="C18" s="338" t="str">
        <f t="shared" si="7"/>
        <v>TN0067865</v>
      </c>
      <c r="D18" s="338" t="str">
        <f t="shared" si="8"/>
        <v>External Outfall</v>
      </c>
      <c r="E18" s="337" t="str">
        <f t="shared" si="9"/>
        <v>001</v>
      </c>
      <c r="F18" s="338">
        <f t="shared" si="10"/>
        <v>2024</v>
      </c>
      <c r="G18" s="338" t="s">
        <v>330</v>
      </c>
      <c r="H18" s="339">
        <v>15</v>
      </c>
      <c r="I18" s="104">
        <v>0</v>
      </c>
      <c r="J18" s="107">
        <v>0.122</v>
      </c>
      <c r="K18" s="107">
        <v>0.126</v>
      </c>
      <c r="L18" s="102">
        <v>0</v>
      </c>
      <c r="M18" s="113"/>
      <c r="N18" s="102"/>
      <c r="O18" s="361" t="str">
        <f t="shared" si="0"/>
        <v/>
      </c>
      <c r="P18" s="361" t="str">
        <f t="shared" si="1"/>
        <v/>
      </c>
      <c r="Q18" s="102">
        <v>32</v>
      </c>
      <c r="R18" s="110">
        <v>27.2</v>
      </c>
      <c r="S18" s="113"/>
      <c r="T18" s="102"/>
      <c r="U18" s="361" t="str">
        <f t="shared" si="2"/>
        <v/>
      </c>
      <c r="V18" s="361" t="str">
        <f t="shared" si="11"/>
        <v/>
      </c>
      <c r="W18" s="102">
        <v>6</v>
      </c>
      <c r="X18" s="110">
        <v>5.1</v>
      </c>
      <c r="Y18" s="110"/>
      <c r="Z18" s="110"/>
      <c r="AA18" s="55"/>
      <c r="AB18" s="67"/>
      <c r="AC18" s="55"/>
      <c r="AD18" s="110"/>
      <c r="AE18" s="55"/>
      <c r="AF18" s="147"/>
      <c r="AG18" s="102"/>
      <c r="AH18" s="361" t="str">
        <f t="shared" si="3"/>
        <v/>
      </c>
      <c r="AI18" s="102"/>
      <c r="AJ18" s="361" t="str">
        <f t="shared" si="4"/>
        <v/>
      </c>
      <c r="AK18" s="102"/>
      <c r="AL18" s="361" t="str">
        <f t="shared" si="5"/>
        <v/>
      </c>
      <c r="AM18" s="102"/>
      <c r="AN18" s="361" t="str">
        <f t="shared" si="6"/>
        <v/>
      </c>
    </row>
    <row r="19" spans="2:40" ht="21" customHeight="1">
      <c r="B19" s="84"/>
      <c r="C19" s="338" t="str">
        <f t="shared" si="7"/>
        <v>TN0067865</v>
      </c>
      <c r="D19" s="338" t="str">
        <f t="shared" si="8"/>
        <v>External Outfall</v>
      </c>
      <c r="E19" s="337" t="str">
        <f t="shared" si="9"/>
        <v>001</v>
      </c>
      <c r="F19" s="338">
        <f t="shared" si="10"/>
        <v>2024</v>
      </c>
      <c r="G19" s="338" t="s">
        <v>330</v>
      </c>
      <c r="H19" s="339">
        <v>16</v>
      </c>
      <c r="I19" s="100">
        <v>0.06</v>
      </c>
      <c r="J19" s="106">
        <v>0.07</v>
      </c>
      <c r="K19" s="106">
        <v>0.072</v>
      </c>
      <c r="L19" s="101">
        <v>0</v>
      </c>
      <c r="M19" s="112"/>
      <c r="N19" s="101"/>
      <c r="O19" s="361" t="str">
        <f t="shared" si="0"/>
        <v/>
      </c>
      <c r="P19" s="361" t="str">
        <f t="shared" si="1"/>
        <v/>
      </c>
      <c r="Q19" s="101"/>
      <c r="R19" s="109"/>
      <c r="S19" s="112"/>
      <c r="T19" s="101"/>
      <c r="U19" s="361" t="str">
        <f t="shared" si="2"/>
        <v/>
      </c>
      <c r="V19" s="361" t="str">
        <f t="shared" si="11"/>
        <v/>
      </c>
      <c r="W19" s="101"/>
      <c r="X19" s="109"/>
      <c r="Y19" s="109">
        <v>5.22</v>
      </c>
      <c r="Z19" s="109">
        <v>7.12</v>
      </c>
      <c r="AA19" s="53"/>
      <c r="AB19" s="66"/>
      <c r="AC19" s="53"/>
      <c r="AD19" s="109"/>
      <c r="AE19" s="53"/>
      <c r="AF19" s="146">
        <v>0.96</v>
      </c>
      <c r="AG19" s="101"/>
      <c r="AH19" s="361" t="str">
        <f t="shared" si="3"/>
        <v/>
      </c>
      <c r="AI19" s="101"/>
      <c r="AJ19" s="361" t="str">
        <f t="shared" si="4"/>
        <v/>
      </c>
      <c r="AK19" s="101"/>
      <c r="AL19" s="361" t="str">
        <f t="shared" si="5"/>
        <v/>
      </c>
      <c r="AM19" s="101"/>
      <c r="AN19" s="361" t="str">
        <f t="shared" si="6"/>
        <v/>
      </c>
    </row>
    <row r="20" spans="2:40" ht="21" customHeight="1">
      <c r="B20" s="84"/>
      <c r="C20" s="338" t="str">
        <f t="shared" si="7"/>
        <v>TN0067865</v>
      </c>
      <c r="D20" s="338" t="str">
        <f t="shared" si="8"/>
        <v>External Outfall</v>
      </c>
      <c r="E20" s="337" t="str">
        <f t="shared" si="9"/>
        <v>001</v>
      </c>
      <c r="F20" s="338">
        <f t="shared" si="10"/>
        <v>2024</v>
      </c>
      <c r="G20" s="338" t="s">
        <v>330</v>
      </c>
      <c r="H20" s="339">
        <v>17</v>
      </c>
      <c r="I20" s="104">
        <v>0.036</v>
      </c>
      <c r="J20" s="107">
        <v>0.112</v>
      </c>
      <c r="K20" s="107">
        <v>0.115</v>
      </c>
      <c r="L20" s="102">
        <v>0</v>
      </c>
      <c r="M20" s="113"/>
      <c r="N20" s="102"/>
      <c r="O20" s="361" t="str">
        <f t="shared" si="0"/>
        <v/>
      </c>
      <c r="P20" s="361" t="str">
        <f t="shared" si="1"/>
        <v/>
      </c>
      <c r="Q20" s="102"/>
      <c r="R20" s="110"/>
      <c r="S20" s="113"/>
      <c r="T20" s="102"/>
      <c r="U20" s="361" t="str">
        <f t="shared" si="2"/>
        <v/>
      </c>
      <c r="V20" s="361" t="str">
        <f t="shared" si="11"/>
        <v/>
      </c>
      <c r="W20" s="102"/>
      <c r="X20" s="110"/>
      <c r="Y20" s="110">
        <v>5.6</v>
      </c>
      <c r="Z20" s="110">
        <v>7.16</v>
      </c>
      <c r="AA20" s="55"/>
      <c r="AB20" s="67"/>
      <c r="AC20" s="55"/>
      <c r="AD20" s="110"/>
      <c r="AE20" s="55"/>
      <c r="AF20" s="147">
        <v>0.61</v>
      </c>
      <c r="AG20" s="102"/>
      <c r="AH20" s="361" t="str">
        <f t="shared" si="3"/>
        <v/>
      </c>
      <c r="AI20" s="102"/>
      <c r="AJ20" s="361" t="str">
        <f t="shared" si="4"/>
        <v/>
      </c>
      <c r="AK20" s="102"/>
      <c r="AL20" s="361" t="str">
        <f t="shared" si="5"/>
        <v/>
      </c>
      <c r="AM20" s="102"/>
      <c r="AN20" s="361" t="str">
        <f t="shared" si="6"/>
        <v/>
      </c>
    </row>
    <row r="21" spans="2:40" ht="21" customHeight="1">
      <c r="B21" s="84"/>
      <c r="C21" s="338" t="str">
        <f t="shared" si="7"/>
        <v>TN0067865</v>
      </c>
      <c r="D21" s="338" t="str">
        <f t="shared" si="8"/>
        <v>External Outfall</v>
      </c>
      <c r="E21" s="337" t="str">
        <f t="shared" si="9"/>
        <v>001</v>
      </c>
      <c r="F21" s="338">
        <f t="shared" si="10"/>
        <v>2024</v>
      </c>
      <c r="G21" s="338" t="s">
        <v>330</v>
      </c>
      <c r="H21" s="339">
        <v>18</v>
      </c>
      <c r="I21" s="100">
        <v>0.01</v>
      </c>
      <c r="J21" s="106">
        <v>0.084</v>
      </c>
      <c r="K21" s="106">
        <v>0.094</v>
      </c>
      <c r="L21" s="101">
        <v>0</v>
      </c>
      <c r="M21" s="112"/>
      <c r="N21" s="101"/>
      <c r="O21" s="361" t="str">
        <f t="shared" si="0"/>
        <v/>
      </c>
      <c r="P21" s="361" t="str">
        <f t="shared" si="1"/>
        <v/>
      </c>
      <c r="Q21" s="101"/>
      <c r="R21" s="109"/>
      <c r="S21" s="112"/>
      <c r="T21" s="101"/>
      <c r="U21" s="361" t="str">
        <f t="shared" si="2"/>
        <v/>
      </c>
      <c r="V21" s="361" t="str">
        <f t="shared" si="11"/>
        <v/>
      </c>
      <c r="W21" s="101"/>
      <c r="X21" s="109"/>
      <c r="Y21" s="109">
        <v>5.5</v>
      </c>
      <c r="Z21" s="109">
        <v>7.14</v>
      </c>
      <c r="AA21" s="53"/>
      <c r="AB21" s="66"/>
      <c r="AC21" s="53"/>
      <c r="AD21" s="109"/>
      <c r="AE21" s="53"/>
      <c r="AF21" s="146">
        <v>0.73</v>
      </c>
      <c r="AG21" s="101"/>
      <c r="AH21" s="361" t="str">
        <f t="shared" si="3"/>
        <v/>
      </c>
      <c r="AI21" s="101"/>
      <c r="AJ21" s="361" t="str">
        <f t="shared" si="4"/>
        <v/>
      </c>
      <c r="AK21" s="101"/>
      <c r="AL21" s="361" t="str">
        <f t="shared" si="5"/>
        <v/>
      </c>
      <c r="AM21" s="101"/>
      <c r="AN21" s="361" t="str">
        <f t="shared" si="6"/>
        <v/>
      </c>
    </row>
    <row r="22" spans="2:40" ht="21" customHeight="1">
      <c r="B22" s="84"/>
      <c r="C22" s="338" t="str">
        <f t="shared" si="7"/>
        <v>TN0067865</v>
      </c>
      <c r="D22" s="338" t="str">
        <f t="shared" si="8"/>
        <v>External Outfall</v>
      </c>
      <c r="E22" s="337" t="str">
        <f t="shared" si="9"/>
        <v>001</v>
      </c>
      <c r="F22" s="338">
        <f t="shared" si="10"/>
        <v>2024</v>
      </c>
      <c r="G22" s="338" t="s">
        <v>330</v>
      </c>
      <c r="H22" s="339">
        <v>19</v>
      </c>
      <c r="I22" s="104">
        <v>0</v>
      </c>
      <c r="J22" s="107">
        <v>0.09</v>
      </c>
      <c r="K22" s="107">
        <v>0.093</v>
      </c>
      <c r="L22" s="102">
        <v>0</v>
      </c>
      <c r="M22" s="70">
        <v>357</v>
      </c>
      <c r="N22" s="71">
        <v>50</v>
      </c>
      <c r="O22" s="361">
        <f t="shared" si="0"/>
        <v>38.781</v>
      </c>
      <c r="P22" s="361">
        <f t="shared" si="1"/>
        <v>85.99439775910365</v>
      </c>
      <c r="Q22" s="102"/>
      <c r="R22" s="110"/>
      <c r="S22" s="70"/>
      <c r="T22" s="71">
        <v>9</v>
      </c>
      <c r="U22" s="361">
        <f t="shared" si="2"/>
        <v>6.98058</v>
      </c>
      <c r="V22" s="361" t="str">
        <f t="shared" si="11"/>
        <v/>
      </c>
      <c r="W22" s="71"/>
      <c r="X22" s="72"/>
      <c r="Y22" s="110">
        <v>6</v>
      </c>
      <c r="Z22" s="110">
        <v>7.15</v>
      </c>
      <c r="AA22" s="55"/>
      <c r="AB22" s="67">
        <v>0.1</v>
      </c>
      <c r="AC22" s="55"/>
      <c r="AD22" s="110">
        <v>1</v>
      </c>
      <c r="AE22" s="55"/>
      <c r="AF22" s="147">
        <v>1.06</v>
      </c>
      <c r="AG22" s="71"/>
      <c r="AH22" s="361" t="str">
        <f t="shared" si="3"/>
        <v/>
      </c>
      <c r="AI22" s="71"/>
      <c r="AJ22" s="361" t="str">
        <f t="shared" si="4"/>
        <v/>
      </c>
      <c r="AK22" s="71"/>
      <c r="AL22" s="361" t="str">
        <f t="shared" si="5"/>
        <v/>
      </c>
      <c r="AM22" s="71"/>
      <c r="AN22" s="361" t="str">
        <f t="shared" si="6"/>
        <v/>
      </c>
    </row>
    <row r="23" spans="2:40" ht="21" customHeight="1">
      <c r="B23" s="84"/>
      <c r="C23" s="338" t="str">
        <f t="shared" si="7"/>
        <v>TN0067865</v>
      </c>
      <c r="D23" s="338" t="str">
        <f t="shared" si="8"/>
        <v>External Outfall</v>
      </c>
      <c r="E23" s="337" t="str">
        <f t="shared" si="9"/>
        <v>001</v>
      </c>
      <c r="F23" s="338">
        <f t="shared" si="10"/>
        <v>2024</v>
      </c>
      <c r="G23" s="338" t="s">
        <v>330</v>
      </c>
      <c r="H23" s="339">
        <v>20</v>
      </c>
      <c r="I23" s="100">
        <v>0</v>
      </c>
      <c r="J23" s="106">
        <v>0.098</v>
      </c>
      <c r="K23" s="106">
        <v>0.097</v>
      </c>
      <c r="L23" s="101">
        <v>0</v>
      </c>
      <c r="M23" s="112"/>
      <c r="N23" s="101"/>
      <c r="O23" s="361" t="str">
        <f t="shared" si="0"/>
        <v/>
      </c>
      <c r="P23" s="361" t="str">
        <f t="shared" si="1"/>
        <v/>
      </c>
      <c r="Q23" s="101"/>
      <c r="R23" s="109"/>
      <c r="S23" s="112"/>
      <c r="T23" s="101"/>
      <c r="U23" s="361" t="str">
        <f t="shared" si="2"/>
        <v/>
      </c>
      <c r="V23" s="361" t="str">
        <f t="shared" si="11"/>
        <v/>
      </c>
      <c r="W23" s="101"/>
      <c r="X23" s="109"/>
      <c r="Y23" s="109">
        <v>6.34</v>
      </c>
      <c r="Z23" s="109">
        <v>7.26</v>
      </c>
      <c r="AA23" s="53"/>
      <c r="AB23" s="66"/>
      <c r="AC23" s="53"/>
      <c r="AD23" s="109"/>
      <c r="AE23" s="53"/>
      <c r="AF23" s="146">
        <v>0.88</v>
      </c>
      <c r="AG23" s="101"/>
      <c r="AH23" s="361" t="str">
        <f t="shared" si="3"/>
        <v/>
      </c>
      <c r="AI23" s="101"/>
      <c r="AJ23" s="361" t="str">
        <f t="shared" si="4"/>
        <v/>
      </c>
      <c r="AK23" s="101"/>
      <c r="AL23" s="361" t="str">
        <f t="shared" si="5"/>
        <v/>
      </c>
      <c r="AM23" s="101"/>
      <c r="AN23" s="361" t="str">
        <f t="shared" si="6"/>
        <v/>
      </c>
    </row>
    <row r="24" spans="2:40" ht="21" customHeight="1">
      <c r="B24" s="84"/>
      <c r="C24" s="338" t="str">
        <f t="shared" si="7"/>
        <v>TN0067865</v>
      </c>
      <c r="D24" s="338" t="str">
        <f t="shared" si="8"/>
        <v>External Outfall</v>
      </c>
      <c r="E24" s="337" t="str">
        <f t="shared" si="9"/>
        <v>001</v>
      </c>
      <c r="F24" s="338">
        <f t="shared" si="10"/>
        <v>2024</v>
      </c>
      <c r="G24" s="338" t="s">
        <v>330</v>
      </c>
      <c r="H24" s="339">
        <v>21</v>
      </c>
      <c r="I24" s="104">
        <v>0</v>
      </c>
      <c r="J24" s="107">
        <v>0.074</v>
      </c>
      <c r="K24" s="107">
        <v>0.078</v>
      </c>
      <c r="L24" s="102">
        <v>0</v>
      </c>
      <c r="M24" s="70"/>
      <c r="N24" s="71"/>
      <c r="O24" s="361" t="str">
        <f t="shared" si="0"/>
        <v/>
      </c>
      <c r="P24" s="361" t="str">
        <f t="shared" si="1"/>
        <v/>
      </c>
      <c r="Q24" s="102"/>
      <c r="R24" s="110"/>
      <c r="S24" s="70"/>
      <c r="T24" s="71"/>
      <c r="U24" s="361" t="str">
        <f t="shared" si="2"/>
        <v/>
      </c>
      <c r="V24" s="361" t="str">
        <f t="shared" si="11"/>
        <v/>
      </c>
      <c r="W24" s="71"/>
      <c r="X24" s="72"/>
      <c r="Y24" s="110"/>
      <c r="Z24" s="110"/>
      <c r="AA24" s="55"/>
      <c r="AB24" s="67"/>
      <c r="AC24" s="55"/>
      <c r="AD24" s="110"/>
      <c r="AE24" s="55"/>
      <c r="AF24" s="147"/>
      <c r="AG24" s="71"/>
      <c r="AH24" s="361" t="str">
        <f t="shared" si="3"/>
        <v/>
      </c>
      <c r="AI24" s="71"/>
      <c r="AJ24" s="361" t="str">
        <f t="shared" si="4"/>
        <v/>
      </c>
      <c r="AK24" s="71"/>
      <c r="AL24" s="361" t="str">
        <f t="shared" si="5"/>
        <v/>
      </c>
      <c r="AM24" s="71"/>
      <c r="AN24" s="361" t="str">
        <f t="shared" si="6"/>
        <v/>
      </c>
    </row>
    <row r="25" spans="2:40" ht="21" customHeight="1">
      <c r="B25" s="84"/>
      <c r="C25" s="338" t="str">
        <f t="shared" si="7"/>
        <v>TN0067865</v>
      </c>
      <c r="D25" s="338" t="str">
        <f t="shared" si="8"/>
        <v>External Outfall</v>
      </c>
      <c r="E25" s="337" t="str">
        <f t="shared" si="9"/>
        <v>001</v>
      </c>
      <c r="F25" s="338">
        <f t="shared" si="10"/>
        <v>2024</v>
      </c>
      <c r="G25" s="338" t="s">
        <v>330</v>
      </c>
      <c r="H25" s="339">
        <v>22</v>
      </c>
      <c r="I25" s="100">
        <v>0</v>
      </c>
      <c r="J25" s="106">
        <v>0.078</v>
      </c>
      <c r="K25" s="106">
        <v>0.082</v>
      </c>
      <c r="L25" s="101">
        <v>0</v>
      </c>
      <c r="M25" s="112"/>
      <c r="N25" s="101"/>
      <c r="O25" s="361" t="str">
        <f t="shared" si="0"/>
        <v/>
      </c>
      <c r="P25" s="361" t="str">
        <f t="shared" si="1"/>
        <v/>
      </c>
      <c r="Q25" s="101">
        <v>50</v>
      </c>
      <c r="R25" s="109">
        <v>38.8</v>
      </c>
      <c r="S25" s="112"/>
      <c r="T25" s="101"/>
      <c r="U25" s="361" t="str">
        <f t="shared" si="2"/>
        <v/>
      </c>
      <c r="V25" s="361" t="str">
        <f t="shared" si="11"/>
        <v/>
      </c>
      <c r="W25" s="101">
        <v>9</v>
      </c>
      <c r="X25" s="109">
        <v>7</v>
      </c>
      <c r="Y25" s="109"/>
      <c r="Z25" s="109"/>
      <c r="AA25" s="53"/>
      <c r="AB25" s="66"/>
      <c r="AC25" s="53"/>
      <c r="AD25" s="109"/>
      <c r="AE25" s="53"/>
      <c r="AF25" s="146"/>
      <c r="AG25" s="101"/>
      <c r="AH25" s="361" t="str">
        <f t="shared" si="3"/>
        <v/>
      </c>
      <c r="AI25" s="101"/>
      <c r="AJ25" s="361" t="str">
        <f t="shared" si="4"/>
        <v/>
      </c>
      <c r="AK25" s="101"/>
      <c r="AL25" s="361" t="str">
        <f t="shared" si="5"/>
        <v/>
      </c>
      <c r="AM25" s="101"/>
      <c r="AN25" s="361" t="str">
        <f t="shared" si="6"/>
        <v/>
      </c>
    </row>
    <row r="26" spans="2:40" ht="21" customHeight="1">
      <c r="B26" s="84"/>
      <c r="C26" s="338" t="str">
        <f t="shared" si="7"/>
        <v>TN0067865</v>
      </c>
      <c r="D26" s="338" t="str">
        <f t="shared" si="8"/>
        <v>External Outfall</v>
      </c>
      <c r="E26" s="337" t="str">
        <f t="shared" si="9"/>
        <v>001</v>
      </c>
      <c r="F26" s="338">
        <f t="shared" si="10"/>
        <v>2024</v>
      </c>
      <c r="G26" s="338" t="s">
        <v>330</v>
      </c>
      <c r="H26" s="339">
        <v>23</v>
      </c>
      <c r="I26" s="104">
        <v>0.25</v>
      </c>
      <c r="J26" s="107">
        <v>0.079</v>
      </c>
      <c r="K26" s="107">
        <v>0.084</v>
      </c>
      <c r="L26" s="102">
        <v>0</v>
      </c>
      <c r="M26" s="113"/>
      <c r="N26" s="102"/>
      <c r="O26" s="361" t="str">
        <f t="shared" si="0"/>
        <v/>
      </c>
      <c r="P26" s="361" t="str">
        <f t="shared" si="1"/>
        <v/>
      </c>
      <c r="Q26" s="102"/>
      <c r="R26" s="110"/>
      <c r="S26" s="113"/>
      <c r="T26" s="102"/>
      <c r="U26" s="361" t="str">
        <f t="shared" si="2"/>
        <v/>
      </c>
      <c r="V26" s="361" t="str">
        <f t="shared" si="11"/>
        <v/>
      </c>
      <c r="W26" s="102"/>
      <c r="X26" s="110"/>
      <c r="Y26" s="110">
        <v>6.41</v>
      </c>
      <c r="Z26" s="110">
        <v>7.24</v>
      </c>
      <c r="AA26" s="55"/>
      <c r="AB26" s="67"/>
      <c r="AC26" s="55"/>
      <c r="AD26" s="110"/>
      <c r="AE26" s="55"/>
      <c r="AF26" s="147">
        <v>0.95</v>
      </c>
      <c r="AG26" s="102"/>
      <c r="AH26" s="361" t="str">
        <f t="shared" si="3"/>
        <v/>
      </c>
      <c r="AI26" s="102"/>
      <c r="AJ26" s="361" t="str">
        <f t="shared" si="4"/>
        <v/>
      </c>
      <c r="AK26" s="102"/>
      <c r="AL26" s="361" t="str">
        <f t="shared" si="5"/>
        <v/>
      </c>
      <c r="AM26" s="102"/>
      <c r="AN26" s="361" t="str">
        <f t="shared" si="6"/>
        <v/>
      </c>
    </row>
    <row r="27" spans="2:40" ht="21" customHeight="1">
      <c r="B27" s="84"/>
      <c r="C27" s="338" t="str">
        <f t="shared" si="7"/>
        <v>TN0067865</v>
      </c>
      <c r="D27" s="338" t="str">
        <f t="shared" si="8"/>
        <v>External Outfall</v>
      </c>
      <c r="E27" s="337" t="str">
        <f t="shared" si="9"/>
        <v>001</v>
      </c>
      <c r="F27" s="338">
        <f t="shared" si="10"/>
        <v>2024</v>
      </c>
      <c r="G27" s="338" t="s">
        <v>330</v>
      </c>
      <c r="H27" s="339">
        <v>24</v>
      </c>
      <c r="I27" s="100">
        <v>0.01</v>
      </c>
      <c r="J27" s="106">
        <v>0.063</v>
      </c>
      <c r="K27" s="106">
        <v>0.067</v>
      </c>
      <c r="L27" s="101">
        <v>0</v>
      </c>
      <c r="M27" s="112"/>
      <c r="N27" s="101"/>
      <c r="O27" s="361" t="str">
        <f t="shared" si="0"/>
        <v/>
      </c>
      <c r="P27" s="361" t="str">
        <f t="shared" si="1"/>
        <v/>
      </c>
      <c r="Q27" s="101"/>
      <c r="R27" s="109"/>
      <c r="S27" s="112"/>
      <c r="T27" s="101"/>
      <c r="U27" s="361" t="str">
        <f t="shared" si="2"/>
        <v/>
      </c>
      <c r="V27" s="361" t="str">
        <f t="shared" si="11"/>
        <v/>
      </c>
      <c r="W27" s="101"/>
      <c r="X27" s="109"/>
      <c r="Y27" s="109">
        <v>7.04</v>
      </c>
      <c r="Z27" s="109">
        <v>7.3</v>
      </c>
      <c r="AA27" s="53"/>
      <c r="AB27" s="66"/>
      <c r="AC27" s="53"/>
      <c r="AD27" s="109"/>
      <c r="AE27" s="53"/>
      <c r="AF27" s="146">
        <v>1.24</v>
      </c>
      <c r="AG27" s="101"/>
      <c r="AH27" s="361" t="str">
        <f t="shared" si="3"/>
        <v/>
      </c>
      <c r="AI27" s="101"/>
      <c r="AJ27" s="361" t="str">
        <f t="shared" si="4"/>
        <v/>
      </c>
      <c r="AK27" s="101"/>
      <c r="AL27" s="361" t="str">
        <f t="shared" si="5"/>
        <v/>
      </c>
      <c r="AM27" s="101"/>
      <c r="AN27" s="361" t="str">
        <f t="shared" si="6"/>
        <v/>
      </c>
    </row>
    <row r="28" spans="2:40" ht="21" customHeight="1">
      <c r="B28" s="84"/>
      <c r="C28" s="338" t="str">
        <f t="shared" si="7"/>
        <v>TN0067865</v>
      </c>
      <c r="D28" s="338" t="str">
        <f t="shared" si="8"/>
        <v>External Outfall</v>
      </c>
      <c r="E28" s="337" t="str">
        <f t="shared" si="9"/>
        <v>001</v>
      </c>
      <c r="F28" s="338">
        <f t="shared" si="10"/>
        <v>2024</v>
      </c>
      <c r="G28" s="338" t="s">
        <v>330</v>
      </c>
      <c r="H28" s="339">
        <v>25</v>
      </c>
      <c r="I28" s="104">
        <v>0</v>
      </c>
      <c r="J28" s="107">
        <v>0.066</v>
      </c>
      <c r="K28" s="107">
        <v>0.067</v>
      </c>
      <c r="L28" s="102">
        <v>0</v>
      </c>
      <c r="M28" s="70"/>
      <c r="N28" s="71"/>
      <c r="O28" s="361" t="str">
        <f t="shared" si="0"/>
        <v/>
      </c>
      <c r="P28" s="361" t="str">
        <f t="shared" si="1"/>
        <v/>
      </c>
      <c r="Q28" s="102"/>
      <c r="R28" s="110"/>
      <c r="S28" s="70"/>
      <c r="T28" s="71"/>
      <c r="U28" s="361" t="str">
        <f t="shared" si="2"/>
        <v/>
      </c>
      <c r="V28" s="361" t="str">
        <f t="shared" si="11"/>
        <v/>
      </c>
      <c r="W28" s="71"/>
      <c r="X28" s="72"/>
      <c r="Y28" s="110">
        <v>7.4</v>
      </c>
      <c r="Z28" s="110">
        <v>7.4</v>
      </c>
      <c r="AA28" s="55"/>
      <c r="AB28" s="67"/>
      <c r="AC28" s="55"/>
      <c r="AD28" s="110"/>
      <c r="AE28" s="55"/>
      <c r="AF28" s="147">
        <v>1.62</v>
      </c>
      <c r="AG28" s="71"/>
      <c r="AH28" s="361" t="str">
        <f t="shared" si="3"/>
        <v/>
      </c>
      <c r="AI28" s="71"/>
      <c r="AJ28" s="361" t="str">
        <f t="shared" si="4"/>
        <v/>
      </c>
      <c r="AK28" s="71"/>
      <c r="AL28" s="361" t="str">
        <f t="shared" si="5"/>
        <v/>
      </c>
      <c r="AM28" s="71"/>
      <c r="AN28" s="361" t="str">
        <f t="shared" si="6"/>
        <v/>
      </c>
    </row>
    <row r="29" spans="2:40" ht="21" customHeight="1">
      <c r="B29" s="84"/>
      <c r="C29" s="338" t="str">
        <f t="shared" si="7"/>
        <v>TN0067865</v>
      </c>
      <c r="D29" s="338" t="str">
        <f t="shared" si="8"/>
        <v>External Outfall</v>
      </c>
      <c r="E29" s="337" t="str">
        <f t="shared" si="9"/>
        <v>001</v>
      </c>
      <c r="F29" s="338">
        <f t="shared" si="10"/>
        <v>2024</v>
      </c>
      <c r="G29" s="338" t="s">
        <v>330</v>
      </c>
      <c r="H29" s="339">
        <v>26</v>
      </c>
      <c r="I29" s="100">
        <v>0.01</v>
      </c>
      <c r="J29" s="106">
        <v>0.064</v>
      </c>
      <c r="K29" s="106">
        <v>0.065</v>
      </c>
      <c r="L29" s="101">
        <v>0</v>
      </c>
      <c r="M29" s="112">
        <v>430</v>
      </c>
      <c r="N29" s="101">
        <v>25</v>
      </c>
      <c r="O29" s="361">
        <f t="shared" si="0"/>
        <v>13.5525</v>
      </c>
      <c r="P29" s="361">
        <f t="shared" si="1"/>
        <v>94.18604651162791</v>
      </c>
      <c r="Q29" s="101"/>
      <c r="R29" s="109"/>
      <c r="S29" s="112"/>
      <c r="T29" s="101">
        <v>25</v>
      </c>
      <c r="U29" s="361">
        <f t="shared" si="2"/>
        <v>13.5525</v>
      </c>
      <c r="V29" s="361" t="str">
        <f t="shared" si="11"/>
        <v/>
      </c>
      <c r="W29" s="101"/>
      <c r="X29" s="109"/>
      <c r="Y29" s="109">
        <v>6.6</v>
      </c>
      <c r="Z29" s="109">
        <v>7.47</v>
      </c>
      <c r="AA29" s="53"/>
      <c r="AB29" s="66">
        <v>0.1</v>
      </c>
      <c r="AC29" s="53"/>
      <c r="AD29" s="109">
        <v>1</v>
      </c>
      <c r="AE29" s="53"/>
      <c r="AF29" s="146">
        <v>1.91</v>
      </c>
      <c r="AG29" s="101"/>
      <c r="AH29" s="361" t="str">
        <f t="shared" si="3"/>
        <v/>
      </c>
      <c r="AI29" s="101"/>
      <c r="AJ29" s="361" t="str">
        <f t="shared" si="4"/>
        <v/>
      </c>
      <c r="AK29" s="101"/>
      <c r="AL29" s="361" t="str">
        <f t="shared" si="5"/>
        <v/>
      </c>
      <c r="AM29" s="101"/>
      <c r="AN29" s="361" t="str">
        <f t="shared" si="6"/>
        <v/>
      </c>
    </row>
    <row r="30" spans="2:40" ht="21" customHeight="1">
      <c r="B30" s="84"/>
      <c r="C30" s="338" t="str">
        <f t="shared" si="7"/>
        <v>TN0067865</v>
      </c>
      <c r="D30" s="338" t="str">
        <f t="shared" si="8"/>
        <v>External Outfall</v>
      </c>
      <c r="E30" s="337" t="str">
        <f t="shared" si="9"/>
        <v>001</v>
      </c>
      <c r="F30" s="338">
        <f t="shared" si="10"/>
        <v>2024</v>
      </c>
      <c r="G30" s="338" t="s">
        <v>330</v>
      </c>
      <c r="H30" s="339">
        <v>27</v>
      </c>
      <c r="I30" s="104">
        <v>0.25</v>
      </c>
      <c r="J30" s="150">
        <v>0.072</v>
      </c>
      <c r="K30" s="150">
        <v>0.078</v>
      </c>
      <c r="L30" s="102">
        <v>0</v>
      </c>
      <c r="M30" s="70"/>
      <c r="N30" s="71"/>
      <c r="O30" s="361" t="str">
        <f t="shared" si="0"/>
        <v/>
      </c>
      <c r="P30" s="361" t="str">
        <f t="shared" si="1"/>
        <v/>
      </c>
      <c r="Q30" s="102"/>
      <c r="R30" s="110"/>
      <c r="S30" s="70"/>
      <c r="T30" s="71"/>
      <c r="U30" s="361" t="str">
        <f t="shared" si="2"/>
        <v/>
      </c>
      <c r="V30" s="361" t="str">
        <f t="shared" si="11"/>
        <v/>
      </c>
      <c r="W30" s="71"/>
      <c r="X30" s="72"/>
      <c r="Y30" s="110">
        <v>7.38</v>
      </c>
      <c r="Z30" s="110">
        <v>7.46</v>
      </c>
      <c r="AA30" s="55"/>
      <c r="AB30" s="67"/>
      <c r="AC30" s="55"/>
      <c r="AD30" s="110"/>
      <c r="AE30" s="55"/>
      <c r="AF30" s="147">
        <v>1.41</v>
      </c>
      <c r="AG30" s="71"/>
      <c r="AH30" s="361" t="str">
        <f t="shared" si="3"/>
        <v/>
      </c>
      <c r="AI30" s="71"/>
      <c r="AJ30" s="361" t="str">
        <f t="shared" si="4"/>
        <v/>
      </c>
      <c r="AK30" s="71"/>
      <c r="AL30" s="361" t="str">
        <f t="shared" si="5"/>
        <v/>
      </c>
      <c r="AM30" s="71"/>
      <c r="AN30" s="361" t="str">
        <f t="shared" si="6"/>
        <v/>
      </c>
    </row>
    <row r="31" spans="2:40" ht="21" customHeight="1">
      <c r="B31" s="84"/>
      <c r="C31" s="338" t="str">
        <f t="shared" si="7"/>
        <v>TN0067865</v>
      </c>
      <c r="D31" s="338" t="str">
        <f t="shared" si="8"/>
        <v>External Outfall</v>
      </c>
      <c r="E31" s="337" t="str">
        <f t="shared" si="9"/>
        <v>001</v>
      </c>
      <c r="F31" s="338">
        <f t="shared" si="10"/>
        <v>2024</v>
      </c>
      <c r="G31" s="338" t="s">
        <v>330</v>
      </c>
      <c r="H31" s="339">
        <v>28</v>
      </c>
      <c r="I31" s="100">
        <v>0</v>
      </c>
      <c r="J31" s="106">
        <v>0.065</v>
      </c>
      <c r="K31" s="106">
        <v>0.07</v>
      </c>
      <c r="L31" s="101">
        <v>0</v>
      </c>
      <c r="M31" s="112"/>
      <c r="N31" s="101"/>
      <c r="O31" s="361" t="str">
        <f t="shared" si="0"/>
        <v/>
      </c>
      <c r="P31" s="361" t="str">
        <f t="shared" si="1"/>
        <v/>
      </c>
      <c r="Q31" s="101"/>
      <c r="R31" s="109"/>
      <c r="S31" s="112"/>
      <c r="T31" s="101"/>
      <c r="U31" s="361" t="str">
        <f t="shared" si="2"/>
        <v/>
      </c>
      <c r="V31" s="361" t="str">
        <f t="shared" si="11"/>
        <v/>
      </c>
      <c r="W31" s="101"/>
      <c r="X31" s="109"/>
      <c r="Y31" s="109"/>
      <c r="Z31" s="109"/>
      <c r="AA31" s="53"/>
      <c r="AB31" s="66"/>
      <c r="AC31" s="53"/>
      <c r="AD31" s="109"/>
      <c r="AE31" s="53"/>
      <c r="AF31" s="146"/>
      <c r="AG31" s="101"/>
      <c r="AH31" s="361" t="str">
        <f t="shared" si="3"/>
        <v/>
      </c>
      <c r="AI31" s="101"/>
      <c r="AJ31" s="361" t="str">
        <f t="shared" si="4"/>
        <v/>
      </c>
      <c r="AK31" s="101"/>
      <c r="AL31" s="361" t="str">
        <f t="shared" si="5"/>
        <v/>
      </c>
      <c r="AM31" s="101"/>
      <c r="AN31" s="361" t="str">
        <f t="shared" si="6"/>
        <v/>
      </c>
    </row>
    <row r="32" spans="2:40" ht="21" customHeight="1">
      <c r="B32" s="84"/>
      <c r="C32" s="338" t="str">
        <f t="shared" si="7"/>
        <v>TN0067865</v>
      </c>
      <c r="D32" s="338" t="str">
        <f t="shared" si="8"/>
        <v>External Outfall</v>
      </c>
      <c r="E32" s="337" t="str">
        <f t="shared" si="9"/>
        <v>001</v>
      </c>
      <c r="F32" s="338">
        <f t="shared" si="10"/>
        <v>2024</v>
      </c>
      <c r="G32" s="338" t="s">
        <v>330</v>
      </c>
      <c r="H32" s="339">
        <v>29</v>
      </c>
      <c r="I32" s="104">
        <v>0</v>
      </c>
      <c r="J32" s="107">
        <v>0.061</v>
      </c>
      <c r="K32" s="107">
        <v>0.061</v>
      </c>
      <c r="L32" s="102">
        <v>0</v>
      </c>
      <c r="M32" s="113"/>
      <c r="N32" s="102"/>
      <c r="O32" s="361" t="str">
        <f t="shared" si="0"/>
        <v/>
      </c>
      <c r="P32" s="361" t="str">
        <f t="shared" si="1"/>
        <v/>
      </c>
      <c r="Q32" s="102">
        <v>25</v>
      </c>
      <c r="R32" s="110">
        <v>13.6</v>
      </c>
      <c r="S32" s="113"/>
      <c r="T32" s="102"/>
      <c r="U32" s="361" t="str">
        <f t="shared" si="2"/>
        <v/>
      </c>
      <c r="V32" s="361" t="str">
        <f>IF(S32&lt;&gt;0,(1-T32/S32)*100,"")</f>
        <v/>
      </c>
      <c r="W32" s="102">
        <v>25</v>
      </c>
      <c r="X32" s="110">
        <v>13.6</v>
      </c>
      <c r="Y32" s="110"/>
      <c r="Z32" s="110"/>
      <c r="AA32" s="55"/>
      <c r="AB32" s="67"/>
      <c r="AC32" s="55"/>
      <c r="AD32" s="110"/>
      <c r="AE32" s="55"/>
      <c r="AF32" s="147"/>
      <c r="AG32" s="102"/>
      <c r="AH32" s="361" t="str">
        <f t="shared" si="3"/>
        <v/>
      </c>
      <c r="AI32" s="102"/>
      <c r="AJ32" s="158" t="str">
        <f t="shared" si="4"/>
        <v/>
      </c>
      <c r="AK32" s="102"/>
      <c r="AL32" s="361" t="str">
        <f t="shared" si="5"/>
        <v/>
      </c>
      <c r="AM32" s="102"/>
      <c r="AN32" s="361" t="str">
        <f t="shared" si="6"/>
        <v/>
      </c>
    </row>
    <row r="33" spans="2:76" ht="21" customHeight="1" thickBot="1">
      <c r="B33" s="84"/>
      <c r="C33" s="341" t="str">
        <f t="shared" si="7"/>
        <v>TN0067865</v>
      </c>
      <c r="D33" s="341" t="str">
        <f t="shared" si="8"/>
        <v>External Outfall</v>
      </c>
      <c r="E33" s="340" t="str">
        <f t="shared" si="9"/>
        <v>001</v>
      </c>
      <c r="F33" s="341">
        <f t="shared" si="10"/>
        <v>2024</v>
      </c>
      <c r="G33" s="341" t="s">
        <v>330</v>
      </c>
      <c r="H33" s="342">
        <v>30</v>
      </c>
      <c r="I33" s="100">
        <v>0</v>
      </c>
      <c r="J33" s="106">
        <v>0.051</v>
      </c>
      <c r="K33" s="106">
        <v>0.051</v>
      </c>
      <c r="L33" s="101">
        <v>0</v>
      </c>
      <c r="M33" s="112"/>
      <c r="N33" s="101"/>
      <c r="O33" s="361" t="str">
        <f t="shared" si="0"/>
        <v/>
      </c>
      <c r="P33" s="361" t="str">
        <f t="shared" si="1"/>
        <v/>
      </c>
      <c r="Q33" s="101"/>
      <c r="R33" s="109"/>
      <c r="S33" s="112"/>
      <c r="T33" s="101"/>
      <c r="U33" s="361" t="str">
        <f t="shared" si="2"/>
        <v/>
      </c>
      <c r="V33" s="366" t="str">
        <f t="shared" si="11"/>
        <v/>
      </c>
      <c r="W33" s="233"/>
      <c r="X33" s="329"/>
      <c r="Y33" s="329">
        <v>7.52</v>
      </c>
      <c r="Z33" s="329">
        <v>7.42</v>
      </c>
      <c r="AA33" s="330"/>
      <c r="AB33" s="331"/>
      <c r="AC33" s="330"/>
      <c r="AD33" s="329"/>
      <c r="AE33" s="330"/>
      <c r="AF33" s="332">
        <v>1.99</v>
      </c>
      <c r="AG33" s="233"/>
      <c r="AH33" s="366" t="str">
        <f t="shared" si="3"/>
        <v/>
      </c>
      <c r="AI33" s="233"/>
      <c r="AJ33" s="322" t="str">
        <f t="shared" si="4"/>
        <v/>
      </c>
      <c r="AK33" s="233"/>
      <c r="AL33" s="366" t="str">
        <f t="shared" si="5"/>
        <v/>
      </c>
      <c r="AM33" s="233"/>
      <c r="AN33" s="366" t="str">
        <f t="shared" si="6"/>
        <v/>
      </c>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row>
    <row r="34" spans="2:76" s="5" customFormat="1" ht="21" customHeight="1">
      <c r="B34" s="349"/>
      <c r="C34" s="676" t="s">
        <v>311</v>
      </c>
      <c r="D34" s="677"/>
      <c r="E34" s="677"/>
      <c r="F34" s="19"/>
      <c r="G34" s="20"/>
      <c r="H34" s="115" t="s">
        <v>312</v>
      </c>
      <c r="I34" s="116">
        <f>SUM(I4:I33)</f>
        <v>2.9659999999999997</v>
      </c>
      <c r="J34" s="117">
        <f>SUM(J4:J33)</f>
        <v>3.0759999999999996</v>
      </c>
      <c r="K34" s="117">
        <f>SUM(K4:K33)</f>
        <v>3.1730000000000005</v>
      </c>
      <c r="L34" s="118">
        <f>SUM(L4:L33)</f>
        <v>0</v>
      </c>
      <c r="M34" s="123"/>
      <c r="N34" s="124"/>
      <c r="O34" s="118">
        <f>SUM(O4:O33)</f>
        <v>99.99659999999999</v>
      </c>
      <c r="P34" s="124"/>
      <c r="Q34" s="124"/>
      <c r="R34" s="277"/>
      <c r="S34" s="121"/>
      <c r="T34" s="119"/>
      <c r="U34" s="118">
        <f>SUM(U4:U33)</f>
        <v>35.319900000000004</v>
      </c>
      <c r="V34" s="540"/>
      <c r="W34" s="630"/>
      <c r="X34" s="631"/>
      <c r="Y34" s="120"/>
      <c r="Z34" s="120"/>
      <c r="AA34" s="125"/>
      <c r="AB34" s="126"/>
      <c r="AC34" s="127"/>
      <c r="AD34" s="126"/>
      <c r="AE34" s="127"/>
      <c r="AF34" s="128"/>
      <c r="AG34" s="119"/>
      <c r="AH34" s="118">
        <f>SUM(AH4:AH33)</f>
        <v>0</v>
      </c>
      <c r="AI34" s="119"/>
      <c r="AJ34" s="118">
        <f>SUM(AJ4:AJ33)</f>
        <v>0</v>
      </c>
      <c r="AK34" s="119"/>
      <c r="AL34" s="118">
        <f>SUM(AL4:AL33)</f>
        <v>0</v>
      </c>
      <c r="AM34" s="119"/>
      <c r="AN34" s="118">
        <f>SUM(AN4:AN33)</f>
        <v>0</v>
      </c>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row>
    <row r="35" spans="2:76" s="5" customFormat="1" ht="21" customHeight="1">
      <c r="B35" s="349"/>
      <c r="C35" s="678"/>
      <c r="D35" s="678"/>
      <c r="E35" s="678"/>
      <c r="F35" s="21"/>
      <c r="G35" s="22"/>
      <c r="H35" s="129" t="s">
        <v>313</v>
      </c>
      <c r="I35" s="130"/>
      <c r="J35" s="131">
        <f>AVERAGE(J4:J33)</f>
        <v>0.10253333333333332</v>
      </c>
      <c r="K35" s="131">
        <f>AVERAGE(K4:K33)</f>
        <v>0.10576666666666669</v>
      </c>
      <c r="L35" s="132"/>
      <c r="M35" s="133">
        <f>AVERAGE(M4:M33)</f>
        <v>298.25</v>
      </c>
      <c r="N35" s="362">
        <f>AVERAGE(N4:N33)</f>
        <v>31.5</v>
      </c>
      <c r="O35" s="362">
        <f>AVERAGE(O4:O33)</f>
        <v>24.999149999999997</v>
      </c>
      <c r="P35" s="362">
        <f>(1-N35/M35)*100</f>
        <v>89.43839061190276</v>
      </c>
      <c r="Q35" s="96"/>
      <c r="R35" s="155"/>
      <c r="S35" s="133" t="e">
        <f>AVERAGE(S4:S33)</f>
        <v>#DIV/0!</v>
      </c>
      <c r="T35" s="362">
        <f>AVERAGE(T4:T33)</f>
        <v>12.25</v>
      </c>
      <c r="U35" s="362">
        <f>AVERAGE(U4:U33)</f>
        <v>8.829975000000001</v>
      </c>
      <c r="V35" s="362" t="e">
        <f>(1-T35/S35)*100</f>
        <v>#DIV/0!</v>
      </c>
      <c r="W35" s="96"/>
      <c r="X35" s="155"/>
      <c r="Y35" s="363">
        <f>AVERAGE(Y4:Y33)</f>
        <v>5.945</v>
      </c>
      <c r="Z35" s="135"/>
      <c r="AA35" s="132"/>
      <c r="AB35" s="363">
        <f>AVERAGE(AB4:AB33)</f>
        <v>0.1</v>
      </c>
      <c r="AC35" s="134"/>
      <c r="AD35" s="363">
        <f>GEOMEAN(AD4:AD33)</f>
        <v>1</v>
      </c>
      <c r="AE35" s="134"/>
      <c r="AF35" s="136">
        <f>AVERAGE(AF4:AF33)</f>
        <v>1.183</v>
      </c>
      <c r="AG35" s="362" t="e">
        <f>AVERAGE(AG4:AG33)</f>
        <v>#DIV/0!</v>
      </c>
      <c r="AH35" s="362" t="e">
        <f>AVERAGE(AH4:AH33)</f>
        <v>#DIV/0!</v>
      </c>
      <c r="AI35" s="362" t="e">
        <f>AVERAGE(AI4:AI33)</f>
        <v>#DIV/0!</v>
      </c>
      <c r="AJ35" s="362" t="e">
        <f>AVERAGE(AJ4:AJ33)</f>
        <v>#DIV/0!</v>
      </c>
      <c r="AK35" s="362" t="e">
        <f aca="true" t="shared" si="12" ref="AK35:AN35">AVERAGE(AK4:AK33)</f>
        <v>#DIV/0!</v>
      </c>
      <c r="AL35" s="362" t="e">
        <f t="shared" si="12"/>
        <v>#DIV/0!</v>
      </c>
      <c r="AM35" s="362" t="e">
        <f t="shared" si="12"/>
        <v>#DIV/0!</v>
      </c>
      <c r="AN35" s="362" t="e">
        <f t="shared" si="12"/>
        <v>#DIV/0!</v>
      </c>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row>
    <row r="36" spans="2:76" s="5" customFormat="1" ht="21" customHeight="1">
      <c r="B36" s="349"/>
      <c r="C36" s="678"/>
      <c r="D36" s="678"/>
      <c r="E36" s="678"/>
      <c r="F36" s="21"/>
      <c r="G36" s="22"/>
      <c r="H36" s="129" t="s">
        <v>314</v>
      </c>
      <c r="I36" s="137">
        <f>MAX(I4:I33)</f>
        <v>0.93</v>
      </c>
      <c r="J36" s="131">
        <f>MAX(J4:J33)</f>
        <v>0.189</v>
      </c>
      <c r="K36" s="131">
        <f aca="true" t="shared" si="13" ref="K36:Z36">MAX(K4:K33)</f>
        <v>0.236</v>
      </c>
      <c r="L36" s="362">
        <f t="shared" si="13"/>
        <v>0</v>
      </c>
      <c r="M36" s="133">
        <f t="shared" si="13"/>
        <v>430</v>
      </c>
      <c r="N36" s="362">
        <f t="shared" si="13"/>
        <v>50</v>
      </c>
      <c r="O36" s="362">
        <f t="shared" si="13"/>
        <v>38.781</v>
      </c>
      <c r="P36" s="362">
        <f t="shared" si="13"/>
        <v>94.18604651162791</v>
      </c>
      <c r="Q36" s="362">
        <f t="shared" si="13"/>
        <v>50</v>
      </c>
      <c r="R36" s="363">
        <f t="shared" si="13"/>
        <v>38.8</v>
      </c>
      <c r="S36" s="133">
        <f t="shared" si="13"/>
        <v>0</v>
      </c>
      <c r="T36" s="362">
        <f t="shared" si="13"/>
        <v>25</v>
      </c>
      <c r="U36" s="362">
        <f t="shared" si="13"/>
        <v>13.5525</v>
      </c>
      <c r="V36" s="362">
        <f t="shared" si="13"/>
        <v>0</v>
      </c>
      <c r="W36" s="362">
        <f t="shared" si="13"/>
        <v>25</v>
      </c>
      <c r="X36" s="363">
        <f t="shared" si="13"/>
        <v>13.6</v>
      </c>
      <c r="Y36" s="363">
        <f t="shared" si="13"/>
        <v>7.52</v>
      </c>
      <c r="Z36" s="363">
        <f t="shared" si="13"/>
        <v>7.6</v>
      </c>
      <c r="AA36" s="132"/>
      <c r="AB36" s="363">
        <f>MAX(AB4:AB33)</f>
        <v>0.1</v>
      </c>
      <c r="AC36" s="134"/>
      <c r="AD36" s="363">
        <f>MAX(AD4:AD33)</f>
        <v>1</v>
      </c>
      <c r="AE36" s="134"/>
      <c r="AF36" s="136">
        <f aca="true" t="shared" si="14" ref="AF36:AN36">MAX(AF4:AF33)</f>
        <v>1.99</v>
      </c>
      <c r="AG36" s="362">
        <f t="shared" si="14"/>
        <v>0</v>
      </c>
      <c r="AH36" s="362">
        <f t="shared" si="14"/>
        <v>0</v>
      </c>
      <c r="AI36" s="362">
        <f t="shared" si="14"/>
        <v>0</v>
      </c>
      <c r="AJ36" s="362">
        <f t="shared" si="14"/>
        <v>0</v>
      </c>
      <c r="AK36" s="362">
        <f t="shared" si="14"/>
        <v>0</v>
      </c>
      <c r="AL36" s="362">
        <f t="shared" si="14"/>
        <v>0</v>
      </c>
      <c r="AM36" s="362">
        <f t="shared" si="14"/>
        <v>0</v>
      </c>
      <c r="AN36" s="362">
        <f t="shared" si="14"/>
        <v>0</v>
      </c>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row>
    <row r="37" spans="2:76" s="5" customFormat="1" ht="21" customHeight="1" thickBot="1">
      <c r="B37" s="349"/>
      <c r="C37" s="678"/>
      <c r="D37" s="678"/>
      <c r="E37" s="678"/>
      <c r="F37" s="21"/>
      <c r="G37" s="22"/>
      <c r="H37" s="138" t="s">
        <v>315</v>
      </c>
      <c r="I37" s="317"/>
      <c r="J37" s="318">
        <f>MIN(J4:J33)</f>
        <v>0.051</v>
      </c>
      <c r="K37" s="318">
        <f>MIN(K4:K33)</f>
        <v>0.051</v>
      </c>
      <c r="L37" s="139"/>
      <c r="M37" s="143">
        <f aca="true" t="shared" si="15" ref="M37:Z37">MIN(M4:M33)</f>
        <v>135</v>
      </c>
      <c r="N37" s="140">
        <f t="shared" si="15"/>
        <v>19</v>
      </c>
      <c r="O37" s="140">
        <f t="shared" si="15"/>
        <v>13.5525</v>
      </c>
      <c r="P37" s="542">
        <f t="shared" si="15"/>
        <v>85.92592592592592</v>
      </c>
      <c r="Q37" s="96"/>
      <c r="R37" s="155"/>
      <c r="S37" s="143">
        <f t="shared" si="15"/>
        <v>0</v>
      </c>
      <c r="T37" s="140">
        <f t="shared" si="15"/>
        <v>6</v>
      </c>
      <c r="U37" s="140">
        <f t="shared" si="15"/>
        <v>5.10408</v>
      </c>
      <c r="V37" s="542">
        <f t="shared" si="15"/>
        <v>0</v>
      </c>
      <c r="W37" s="96"/>
      <c r="X37" s="155"/>
      <c r="Y37" s="141">
        <f t="shared" si="15"/>
        <v>4.35</v>
      </c>
      <c r="Z37" s="141">
        <f t="shared" si="15"/>
        <v>7.04</v>
      </c>
      <c r="AA37" s="139"/>
      <c r="AB37" s="141">
        <f>MIN(AB4:AB33)</f>
        <v>0.1</v>
      </c>
      <c r="AC37" s="319"/>
      <c r="AD37" s="141">
        <f>MIN(AD5:AD34)</f>
        <v>1</v>
      </c>
      <c r="AE37" s="319"/>
      <c r="AF37" s="142">
        <f>MIN(AF5:AF34)</f>
        <v>0.44</v>
      </c>
      <c r="AG37" s="140">
        <f aca="true" t="shared" si="16" ref="AG37:AN37">MIN(AG4:AG33)</f>
        <v>0</v>
      </c>
      <c r="AH37" s="140">
        <f t="shared" si="16"/>
        <v>0</v>
      </c>
      <c r="AI37" s="140">
        <f t="shared" si="16"/>
        <v>0</v>
      </c>
      <c r="AJ37" s="140">
        <f t="shared" si="16"/>
        <v>0</v>
      </c>
      <c r="AK37" s="140">
        <f t="shared" si="16"/>
        <v>0</v>
      </c>
      <c r="AL37" s="140">
        <f t="shared" si="16"/>
        <v>0</v>
      </c>
      <c r="AM37" s="140">
        <f t="shared" si="16"/>
        <v>0</v>
      </c>
      <c r="AN37" s="140">
        <f t="shared" si="16"/>
        <v>0</v>
      </c>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row>
    <row r="38" spans="2:76" s="5" customFormat="1" ht="21" customHeight="1">
      <c r="B38" s="349"/>
      <c r="C38" s="678"/>
      <c r="D38" s="678"/>
      <c r="E38" s="678"/>
      <c r="F38" s="679" t="s">
        <v>316</v>
      </c>
      <c r="G38" s="680"/>
      <c r="H38" s="681"/>
      <c r="I38" s="320"/>
      <c r="J38" s="88"/>
      <c r="K38" s="89"/>
      <c r="L38" s="90"/>
      <c r="M38" s="91"/>
      <c r="N38" s="280">
        <f>'Permit Limits'!X23</f>
        <v>65</v>
      </c>
      <c r="O38" s="280">
        <f>'Permit Limits'!Y23</f>
        <v>54</v>
      </c>
      <c r="P38" s="353"/>
      <c r="Q38" s="323"/>
      <c r="R38" s="321"/>
      <c r="S38" s="91"/>
      <c r="T38" s="280">
        <f>'Permit Limits'!AJ23</f>
        <v>120</v>
      </c>
      <c r="U38" s="280">
        <f>'Permit Limits'!AK23</f>
        <v>100</v>
      </c>
      <c r="V38" s="353"/>
      <c r="W38" s="323"/>
      <c r="X38" s="321"/>
      <c r="Y38" s="354"/>
      <c r="Z38" s="161">
        <f>'Permit Limits'!AR23</f>
        <v>9</v>
      </c>
      <c r="AA38" s="35"/>
      <c r="AB38" s="161">
        <f>'Permit Limits'!AU23</f>
        <v>1</v>
      </c>
      <c r="AC38" s="91"/>
      <c r="AD38" s="161">
        <f>'Permit Limits'!AW23</f>
        <v>487</v>
      </c>
      <c r="AE38" s="91"/>
      <c r="AF38" s="305">
        <f>'Permit Limits'!AY23</f>
        <v>2</v>
      </c>
      <c r="AG38" s="280">
        <f>'Permit Limits'!BB23</f>
        <v>0</v>
      </c>
      <c r="AH38" s="280">
        <f>'Permit Limits'!BC23</f>
        <v>0</v>
      </c>
      <c r="AI38" s="151"/>
      <c r="AJ38" s="280">
        <f>'Permit Limits'!BH23</f>
        <v>0</v>
      </c>
      <c r="AK38" s="280">
        <f>'Permit Limits'!BL23</f>
        <v>9999</v>
      </c>
      <c r="AL38" s="280">
        <f>'Permit Limits'!BM23</f>
        <v>9999</v>
      </c>
      <c r="AM38" s="280">
        <f>'Permit Limits'!BQ23</f>
        <v>9999</v>
      </c>
      <c r="AN38" s="280">
        <f>'Permit Limits'!BR23</f>
        <v>9999</v>
      </c>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row>
    <row r="39" spans="2:76" s="5" customFormat="1" ht="21" customHeight="1" thickBot="1">
      <c r="B39" s="349"/>
      <c r="C39" s="678"/>
      <c r="D39" s="678"/>
      <c r="E39" s="678"/>
      <c r="F39" s="682" t="s">
        <v>317</v>
      </c>
      <c r="G39" s="683"/>
      <c r="H39" s="684"/>
      <c r="I39" s="325"/>
      <c r="J39" s="93"/>
      <c r="K39" s="94"/>
      <c r="L39" s="95"/>
      <c r="M39" s="97"/>
      <c r="N39" s="37"/>
      <c r="O39" s="37"/>
      <c r="P39" s="517">
        <f>'Permit Limits'!Z24</f>
        <v>65</v>
      </c>
      <c r="Q39" s="96"/>
      <c r="R39" s="155"/>
      <c r="S39" s="97"/>
      <c r="T39" s="37"/>
      <c r="U39" s="37"/>
      <c r="V39" s="517">
        <f>'Permit Limits'!AL24</f>
        <v>0</v>
      </c>
      <c r="W39" s="96"/>
      <c r="X39" s="155"/>
      <c r="Y39" s="278">
        <f>'Permit Limits'!AP24</f>
        <v>1</v>
      </c>
      <c r="Z39" s="278">
        <f>'Permit Limits'!AR24</f>
        <v>6</v>
      </c>
      <c r="AA39" s="37"/>
      <c r="AB39" s="159"/>
      <c r="AC39" s="97"/>
      <c r="AD39" s="159"/>
      <c r="AE39" s="97"/>
      <c r="AF39" s="160"/>
      <c r="AG39" s="37"/>
      <c r="AH39" s="37"/>
      <c r="AI39" s="152"/>
      <c r="AJ39" s="37"/>
      <c r="AK39" s="37"/>
      <c r="AL39" s="37"/>
      <c r="AM39" s="37"/>
      <c r="AN39" s="37"/>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row>
    <row r="40" spans="2:76" s="5" customFormat="1" ht="21" customHeight="1" thickBot="1">
      <c r="B40" s="349"/>
      <c r="C40" s="678"/>
      <c r="D40" s="678"/>
      <c r="E40" s="678"/>
      <c r="F40" s="685" t="s">
        <v>318</v>
      </c>
      <c r="G40" s="686"/>
      <c r="H40" s="687"/>
      <c r="I40" s="326"/>
      <c r="J40" s="38"/>
      <c r="K40" s="38"/>
      <c r="L40" s="87"/>
      <c r="M40" s="99"/>
      <c r="N40" s="376">
        <f>'Permit Limits'!X25</f>
        <v>45</v>
      </c>
      <c r="O40" s="376">
        <f>'Permit Limits'!Y25</f>
        <v>38</v>
      </c>
      <c r="P40" s="376">
        <f>'Permit Limits'!Z25</f>
        <v>0</v>
      </c>
      <c r="Q40" s="376">
        <f>'Permit Limits'!AA25</f>
        <v>50</v>
      </c>
      <c r="R40" s="279">
        <f>'Permit Limits'!AB25</f>
        <v>42</v>
      </c>
      <c r="S40" s="99"/>
      <c r="T40" s="376">
        <f>'Permit Limits'!AJ25</f>
        <v>100</v>
      </c>
      <c r="U40" s="376">
        <f>'Permit Limits'!AK25</f>
        <v>83</v>
      </c>
      <c r="V40" s="376">
        <f>'Permit Limits'!AL25</f>
        <v>0</v>
      </c>
      <c r="W40" s="376">
        <f>'Permit Limits'!AM25</f>
        <v>110</v>
      </c>
      <c r="X40" s="279">
        <f>'Permit Limits'!AN25</f>
        <v>92</v>
      </c>
      <c r="Y40" s="279">
        <f>'Permit Limits'!AP25</f>
        <v>0</v>
      </c>
      <c r="Z40" s="75"/>
      <c r="AA40" s="87"/>
      <c r="AB40" s="75"/>
      <c r="AC40" s="99"/>
      <c r="AD40" s="279">
        <f>'Permit Limits'!AW25</f>
        <v>126</v>
      </c>
      <c r="AE40" s="99"/>
      <c r="AF40" s="305">
        <f>'Permit Limits'!AY25</f>
        <v>0</v>
      </c>
      <c r="AG40" s="376">
        <f>'Permit Limits'!BB25</f>
        <v>0</v>
      </c>
      <c r="AH40" s="376">
        <f>'Permit Limits'!BC25</f>
        <v>0</v>
      </c>
      <c r="AI40" s="153"/>
      <c r="AJ40" s="376">
        <f>'Permit Limits'!BH25</f>
        <v>0</v>
      </c>
      <c r="AK40" s="376">
        <f>'Permit Limits'!BL25</f>
        <v>9999</v>
      </c>
      <c r="AL40" s="376">
        <f>'Permit Limits'!BM25</f>
        <v>9999</v>
      </c>
      <c r="AM40" s="376">
        <f>'Permit Limits'!BQ25</f>
        <v>9999</v>
      </c>
      <c r="AN40" s="376">
        <f>'Permit Limits'!BR25</f>
        <v>9999</v>
      </c>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row>
    <row r="41" spans="2:76" s="5" customFormat="1" ht="21" customHeight="1">
      <c r="B41" s="349"/>
      <c r="C41" s="678"/>
      <c r="D41" s="678"/>
      <c r="E41" s="678"/>
      <c r="F41" s="69"/>
      <c r="G41" s="69" t="s">
        <v>319</v>
      </c>
      <c r="I41" s="62"/>
      <c r="J41" s="78"/>
      <c r="K41" s="78"/>
      <c r="L41" s="78"/>
      <c r="M41" s="62"/>
      <c r="N41" s="62"/>
      <c r="O41" s="62"/>
      <c r="P41" s="62"/>
      <c r="Q41" s="62"/>
      <c r="R41" s="62"/>
      <c r="S41" s="357"/>
      <c r="T41" s="357"/>
      <c r="U41" s="357"/>
      <c r="V41" s="355"/>
      <c r="W41" s="355"/>
      <c r="X41" s="355"/>
      <c r="Y41" s="355"/>
      <c r="Z41" s="355"/>
      <c r="AA41" s="355"/>
      <c r="AB41" s="355"/>
      <c r="AC41" s="355"/>
      <c r="AD41" s="355"/>
      <c r="AE41" s="355"/>
      <c r="AF41" s="355"/>
      <c r="AG41" s="355"/>
      <c r="AH41" s="355"/>
      <c r="AI41" s="23"/>
      <c r="AJ41" s="23"/>
      <c r="AK41" s="23"/>
      <c r="AL41" s="23"/>
      <c r="AM41" s="23"/>
      <c r="AN41" s="23"/>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row>
    <row r="42" spans="2:76" s="5" customFormat="1" ht="62.25" customHeight="1">
      <c r="B42" s="349"/>
      <c r="C42" s="678"/>
      <c r="D42" s="678"/>
      <c r="E42" s="678"/>
      <c r="F42" s="24"/>
      <c r="G42" s="24" t="s">
        <v>320</v>
      </c>
      <c r="I42" s="355"/>
      <c r="J42" s="355"/>
      <c r="K42" s="355"/>
      <c r="M42" s="355"/>
      <c r="N42" s="355"/>
      <c r="O42" s="355"/>
      <c r="P42" s="355"/>
      <c r="Q42" s="355"/>
      <c r="R42" s="355"/>
      <c r="S42" s="355"/>
      <c r="T42" s="349"/>
      <c r="U42" s="349"/>
      <c r="V42" s="23"/>
      <c r="W42" s="23"/>
      <c r="X42" s="23"/>
      <c r="Y42" s="23"/>
      <c r="Z42" s="23"/>
      <c r="AA42" s="24"/>
      <c r="AB42" s="23"/>
      <c r="AC42" s="23"/>
      <c r="AD42" s="23"/>
      <c r="AE42" s="23"/>
      <c r="AF42" s="23"/>
      <c r="AG42" s="25"/>
      <c r="AH42" s="25"/>
      <c r="AI42" s="25"/>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row>
    <row r="43" spans="2:76" ht="32.25" customHeight="1">
      <c r="B43" s="349"/>
      <c r="C43" s="674" t="s">
        <v>407</v>
      </c>
      <c r="D43" s="674"/>
      <c r="E43" s="674"/>
      <c r="F43" s="80"/>
      <c r="G43" s="80"/>
      <c r="H43" s="81"/>
      <c r="I43" s="672" t="str">
        <f>Jan!I44</f>
        <v>Buffalo WWTP</v>
      </c>
      <c r="J43" s="672"/>
      <c r="K43" s="672"/>
      <c r="L43" s="76"/>
      <c r="M43" s="351"/>
      <c r="N43" s="351"/>
      <c r="O43" s="351"/>
      <c r="P43" s="351"/>
      <c r="Q43" s="351"/>
      <c r="R43" s="351"/>
      <c r="S43" s="350"/>
      <c r="T43" s="350"/>
      <c r="U43" s="350"/>
      <c r="V43" s="350"/>
      <c r="W43" s="350"/>
      <c r="X43" s="350"/>
      <c r="Y43" s="350"/>
      <c r="Z43" s="350"/>
      <c r="AA43" s="350"/>
      <c r="AB43" s="350"/>
      <c r="AC43" s="350"/>
      <c r="AD43" s="350"/>
      <c r="AE43" s="350"/>
      <c r="AF43" s="350"/>
      <c r="AG43" s="350"/>
      <c r="AH43" s="350"/>
      <c r="AI43" s="350"/>
      <c r="AJ43" s="348"/>
      <c r="AK43" s="348"/>
      <c r="AL43" s="348"/>
      <c r="AM43" s="348"/>
      <c r="AN43" s="34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row>
    <row r="44" spans="2:76" ht="23.25" customHeight="1">
      <c r="B44" s="349"/>
      <c r="C44" s="673" t="s">
        <v>321</v>
      </c>
      <c r="D44" s="673"/>
      <c r="E44" s="673"/>
      <c r="F44" s="80"/>
      <c r="G44" s="80"/>
      <c r="H44" s="81"/>
      <c r="I44" s="673" t="s">
        <v>322</v>
      </c>
      <c r="J44" s="673"/>
      <c r="K44" s="673"/>
      <c r="L44" s="76"/>
      <c r="M44" s="351"/>
      <c r="N44" s="351"/>
      <c r="O44" s="351"/>
      <c r="P44" s="351"/>
      <c r="Q44" s="351"/>
      <c r="R44" s="351"/>
      <c r="S44" s="350"/>
      <c r="T44" s="350"/>
      <c r="U44" s="350"/>
      <c r="V44" s="350"/>
      <c r="W44" s="350"/>
      <c r="X44" s="350"/>
      <c r="Y44" s="350"/>
      <c r="Z44" s="350"/>
      <c r="AA44" s="350"/>
      <c r="AB44" s="350"/>
      <c r="AC44" s="350"/>
      <c r="AD44" s="350"/>
      <c r="AE44" s="350"/>
      <c r="AF44" s="350"/>
      <c r="AG44" s="350"/>
      <c r="AH44" s="350"/>
      <c r="AI44" s="350"/>
      <c r="AJ44" s="348"/>
      <c r="AK44" s="348"/>
      <c r="AL44" s="348"/>
      <c r="AM44" s="348"/>
      <c r="AN44" s="34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row>
    <row r="45" spans="2:76" ht="37.5" customHeight="1">
      <c r="B45" s="350"/>
      <c r="C45" s="621" t="s">
        <v>408</v>
      </c>
      <c r="D45" s="79"/>
      <c r="E45" s="621">
        <v>3456</v>
      </c>
      <c r="F45" s="80"/>
      <c r="G45" s="81"/>
      <c r="H45" s="348"/>
      <c r="I45" s="675" t="str">
        <f>Jan!I46</f>
        <v>Humphreys</v>
      </c>
      <c r="J45" s="675"/>
      <c r="K45" s="675"/>
      <c r="L45" s="59"/>
      <c r="M45" s="26"/>
      <c r="N45" s="26"/>
      <c r="O45" s="26"/>
      <c r="P45" s="26"/>
      <c r="Q45" s="26"/>
      <c r="R45" s="26"/>
      <c r="S45" s="350"/>
      <c r="T45" s="350"/>
      <c r="U45" s="350"/>
      <c r="V45" s="350"/>
      <c r="W45" s="350"/>
      <c r="X45" s="350"/>
      <c r="Y45" s="350"/>
      <c r="Z45" s="350"/>
      <c r="AA45" s="350"/>
      <c r="AB45" s="350"/>
      <c r="AC45" s="350"/>
      <c r="AD45" s="350"/>
      <c r="AE45" s="350"/>
      <c r="AF45" s="350"/>
      <c r="AG45" s="350"/>
      <c r="AH45" s="350"/>
      <c r="AI45" s="348"/>
      <c r="AJ45" s="348"/>
      <c r="AK45" s="348"/>
      <c r="AL45" s="348"/>
      <c r="AM45" s="348"/>
      <c r="AN45" s="34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row>
    <row r="46" spans="2:76" ht="30.75" customHeight="1">
      <c r="B46" s="350"/>
      <c r="C46" s="77" t="s">
        <v>323</v>
      </c>
      <c r="D46" s="77"/>
      <c r="E46" s="77" t="s">
        <v>324</v>
      </c>
      <c r="F46" s="81"/>
      <c r="G46" s="77"/>
      <c r="H46" s="77"/>
      <c r="I46" s="673" t="s">
        <v>325</v>
      </c>
      <c r="J46" s="673"/>
      <c r="K46" s="673"/>
      <c r="L46" s="28"/>
      <c r="M46" s="28"/>
      <c r="N46" s="28"/>
      <c r="O46" s="28"/>
      <c r="P46" s="28"/>
      <c r="Q46" s="28"/>
      <c r="R46" s="2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row>
    <row r="47" spans="2:76" ht="24" customHeight="1">
      <c r="B47" s="348"/>
      <c r="C47" s="348"/>
      <c r="D47" s="348"/>
      <c r="E47" s="348"/>
      <c r="F47" s="348"/>
      <c r="G47" s="348"/>
      <c r="H47" s="28"/>
      <c r="I47" s="28"/>
      <c r="J47" s="28"/>
      <c r="K47" s="28"/>
      <c r="L47" s="28"/>
      <c r="M47" s="29"/>
      <c r="N47" s="29"/>
      <c r="O47" s="29"/>
      <c r="P47" s="29"/>
      <c r="Q47" s="29"/>
      <c r="R47" s="29"/>
      <c r="S47" s="352"/>
      <c r="T47" s="352"/>
      <c r="U47" s="352"/>
      <c r="V47" s="352"/>
      <c r="W47" s="352"/>
      <c r="X47" s="352"/>
      <c r="Y47" s="348"/>
      <c r="Z47" s="348"/>
      <c r="AA47" s="348"/>
      <c r="AB47" s="348"/>
      <c r="AC47" s="348"/>
      <c r="AD47" s="348"/>
      <c r="AE47" s="348"/>
      <c r="AF47" s="348"/>
      <c r="AG47" s="348"/>
      <c r="AH47" s="348"/>
      <c r="AI47" s="348"/>
      <c r="AJ47" s="348"/>
      <c r="AK47" s="348"/>
      <c r="AL47" s="348"/>
      <c r="AM47" s="348"/>
      <c r="AN47" s="34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row>
    <row r="48" spans="2:76" s="165" customFormat="1" ht="24" customHeight="1">
      <c r="B48" s="368"/>
      <c r="C48" s="168"/>
      <c r="D48" s="368"/>
      <c r="E48" s="368"/>
      <c r="F48" s="368"/>
      <c r="G48" s="368"/>
      <c r="H48" s="169"/>
      <c r="I48" s="169"/>
      <c r="J48" s="169"/>
      <c r="K48" s="169"/>
      <c r="L48" s="169"/>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row>
    <row r="49" spans="3:40" s="165" customFormat="1" ht="15">
      <c r="C49" s="166"/>
      <c r="D49" s="368"/>
      <c r="E49" s="170"/>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3:40" s="165" customFormat="1" ht="15">
      <c r="C50" s="368"/>
      <c r="D50" s="166"/>
      <c r="E50" s="166"/>
      <c r="F50" s="16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row r="51" spans="3:40" s="165" customFormat="1" ht="15">
      <c r="C51" s="368"/>
      <c r="D51" s="166"/>
      <c r="E51" s="166"/>
      <c r="F51" s="166"/>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row>
    <row r="52" spans="3:40" s="165" customFormat="1" ht="18" customHeight="1">
      <c r="C52" s="368"/>
      <c r="D52" s="368"/>
      <c r="E52" s="171"/>
      <c r="F52" s="368"/>
      <c r="G52" s="166"/>
      <c r="H52" s="166"/>
      <c r="I52" s="166"/>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row>
    <row r="53" spans="3:40" s="165" customFormat="1" ht="15">
      <c r="C53" s="368"/>
      <c r="D53" s="368"/>
      <c r="E53" s="171"/>
      <c r="F53" s="368"/>
      <c r="G53" s="166"/>
      <c r="H53" s="166"/>
      <c r="I53" s="166"/>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row>
    <row r="54" spans="3:40" s="165" customFormat="1" ht="15">
      <c r="C54" s="368"/>
      <c r="D54" s="368"/>
      <c r="E54" s="171"/>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row>
    <row r="55" spans="3:40" s="165" customFormat="1" ht="48" customHeight="1">
      <c r="C55" s="368"/>
      <c r="D55" s="368"/>
      <c r="E55" s="171"/>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row>
    <row r="56" spans="3:40" s="165" customFormat="1" ht="14.4">
      <c r="C56" s="172"/>
      <c r="D56" s="172"/>
      <c r="E56" s="1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row>
    <row r="57" spans="3:40" s="165" customFormat="1" ht="14.4">
      <c r="C57" s="172"/>
      <c r="D57" s="172"/>
      <c r="E57" s="171"/>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row>
    <row r="58" spans="3:40" s="165" customFormat="1" ht="14.4">
      <c r="C58" s="172"/>
      <c r="D58" s="172"/>
      <c r="E58" s="171"/>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row>
    <row r="59" spans="3:40" s="165" customFormat="1" ht="14.4">
      <c r="C59" s="172"/>
      <c r="D59" s="172"/>
      <c r="E59" s="171"/>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row>
    <row r="60" spans="3:40" s="165" customFormat="1" ht="14.4">
      <c r="C60" s="172"/>
      <c r="D60" s="172"/>
      <c r="E60" s="171"/>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row>
    <row r="61" spans="3:40" s="165" customFormat="1" ht="14.4">
      <c r="C61" s="172"/>
      <c r="D61" s="172"/>
      <c r="E61" s="171"/>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row>
    <row r="62" spans="3:40" s="165" customFormat="1" ht="14.4">
      <c r="C62" s="172"/>
      <c r="D62" s="172"/>
      <c r="E62" s="171"/>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row>
    <row r="63" spans="3:40" s="165" customFormat="1" ht="14.4">
      <c r="C63" s="172"/>
      <c r="D63" s="172"/>
      <c r="E63" s="171"/>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row>
    <row r="64" spans="3:40" s="165" customFormat="1" ht="14.4">
      <c r="C64" s="172"/>
      <c r="D64" s="172"/>
      <c r="E64" s="171"/>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row>
    <row r="65" spans="3:40" s="165" customFormat="1" ht="14.4">
      <c r="C65" s="172"/>
      <c r="D65" s="172"/>
      <c r="E65" s="171"/>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row>
    <row r="66" spans="3:40" s="165" customFormat="1" ht="14.4">
      <c r="C66" s="172"/>
      <c r="D66" s="172"/>
      <c r="E66" s="171"/>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row>
    <row r="67" spans="3:40" s="165" customFormat="1" ht="14.4">
      <c r="C67" s="172"/>
      <c r="D67" s="172"/>
      <c r="E67" s="171"/>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row>
    <row r="68" spans="3:40" s="165" customFormat="1" ht="14.4">
      <c r="C68" s="172"/>
      <c r="D68" s="172"/>
      <c r="E68" s="1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row>
    <row r="69" spans="3:40" s="165" customFormat="1" ht="14.4">
      <c r="C69" s="172"/>
      <c r="D69" s="172"/>
      <c r="E69" s="171"/>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row>
    <row r="70" spans="3:40" s="165" customFormat="1" ht="14.4">
      <c r="C70" s="172"/>
      <c r="D70" s="172"/>
      <c r="E70" s="171"/>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row>
    <row r="71" spans="3:40" s="165" customFormat="1" ht="14.4">
      <c r="C71" s="172"/>
      <c r="D71" s="172"/>
      <c r="E71" s="171"/>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row>
    <row r="72" spans="3:40" s="165" customFormat="1" ht="14.4">
      <c r="C72" s="172"/>
      <c r="D72" s="172"/>
      <c r="E72" s="171"/>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row>
    <row r="73" spans="3:40" s="165" customFormat="1" ht="14.4">
      <c r="C73" s="172"/>
      <c r="D73" s="172"/>
      <c r="E73" s="171"/>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row>
    <row r="74" spans="3:40" s="165" customFormat="1" ht="14.4">
      <c r="C74" s="172"/>
      <c r="D74" s="172"/>
      <c r="E74" s="171"/>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row>
    <row r="75" spans="3:40" s="165" customFormat="1" ht="14.4">
      <c r="C75" s="172"/>
      <c r="D75" s="172"/>
      <c r="E75" s="171"/>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row>
    <row r="76" spans="3:40" s="165" customFormat="1" ht="14.4">
      <c r="C76" s="172"/>
      <c r="D76" s="172"/>
      <c r="E76" s="171"/>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row>
    <row r="77" spans="3:40" s="165" customFormat="1" ht="14.4">
      <c r="C77" s="172"/>
      <c r="D77" s="172"/>
      <c r="E77" s="171"/>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row>
    <row r="78" spans="3:40" s="165" customFormat="1" ht="14.4">
      <c r="C78" s="172"/>
      <c r="D78" s="172"/>
      <c r="E78" s="171"/>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row>
    <row r="79" spans="3:40" s="165" customFormat="1" ht="14.4">
      <c r="C79" s="172"/>
      <c r="D79" s="172"/>
      <c r="E79" s="171"/>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row>
    <row r="80" spans="3:40" s="165" customFormat="1" ht="14.4">
      <c r="C80" s="172"/>
      <c r="D80" s="172"/>
      <c r="E80" s="171"/>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row>
    <row r="81" spans="3:40" s="165" customFormat="1" ht="14.4">
      <c r="C81" s="172"/>
      <c r="D81" s="172"/>
      <c r="E81" s="171"/>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row>
    <row r="82" spans="3:40" s="165" customFormat="1" ht="14.4">
      <c r="C82" s="172"/>
      <c r="D82" s="172"/>
      <c r="E82" s="171"/>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row>
    <row r="83" spans="3:40" s="165" customFormat="1" ht="14.4">
      <c r="C83" s="172"/>
      <c r="D83" s="172"/>
      <c r="E83" s="171"/>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row>
    <row r="84" spans="3:40" s="165" customFormat="1" ht="14.4">
      <c r="C84" s="172"/>
      <c r="D84" s="172"/>
      <c r="E84" s="171"/>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row>
    <row r="85" spans="3:40" s="165" customFormat="1" ht="14.4">
      <c r="C85" s="172"/>
      <c r="D85" s="172"/>
      <c r="E85" s="171"/>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row>
    <row r="86" spans="3:40" s="165" customFormat="1" ht="14.4">
      <c r="C86" s="172"/>
      <c r="D86" s="172"/>
      <c r="E86" s="171"/>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row>
    <row r="87" spans="3:40" s="165" customFormat="1" ht="14.4">
      <c r="C87" s="172"/>
      <c r="D87" s="172"/>
      <c r="E87" s="171"/>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row>
    <row r="88" spans="3:40" s="165" customFormat="1" ht="14.4">
      <c r="C88" s="172"/>
      <c r="D88" s="172"/>
      <c r="E88" s="171"/>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row>
    <row r="89" spans="3:40" s="165" customFormat="1" ht="14.4">
      <c r="C89" s="172"/>
      <c r="D89" s="172"/>
      <c r="E89" s="171"/>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row>
    <row r="90" spans="3:40" s="165" customFormat="1" ht="14.4">
      <c r="C90" s="172"/>
      <c r="D90" s="172"/>
      <c r="E90" s="171"/>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row>
    <row r="91" spans="3:40" s="165" customFormat="1" ht="14.4">
      <c r="C91" s="172"/>
      <c r="D91" s="172"/>
      <c r="E91" s="171"/>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9"/>
      <c r="AI91" s="369"/>
      <c r="AJ91" s="369"/>
      <c r="AK91" s="369"/>
      <c r="AL91" s="369"/>
      <c r="AM91" s="369"/>
      <c r="AN91" s="369"/>
    </row>
    <row r="92" spans="3:40" s="165" customFormat="1" ht="24" customHeight="1">
      <c r="C92" s="172"/>
      <c r="D92" s="172"/>
      <c r="E92" s="171"/>
      <c r="F92" s="368"/>
      <c r="G92" s="368"/>
      <c r="H92" s="368"/>
      <c r="I92" s="368"/>
      <c r="J92" s="368"/>
      <c r="K92" s="368"/>
      <c r="L92" s="368"/>
      <c r="M92" s="369"/>
      <c r="N92" s="369"/>
      <c r="O92" s="369"/>
      <c r="P92" s="369"/>
      <c r="Q92" s="369"/>
      <c r="R92" s="369"/>
      <c r="S92" s="369"/>
      <c r="T92" s="369"/>
      <c r="U92" s="369"/>
      <c r="V92" s="369"/>
      <c r="W92" s="369"/>
      <c r="X92" s="369"/>
      <c r="Y92" s="369"/>
      <c r="Z92" s="369"/>
      <c r="AA92" s="369"/>
      <c r="AB92" s="369"/>
      <c r="AC92" s="369"/>
      <c r="AD92" s="369"/>
      <c r="AE92" s="369"/>
      <c r="AF92" s="369"/>
      <c r="AG92" s="369"/>
      <c r="AH92" s="368"/>
      <c r="AI92" s="368"/>
      <c r="AJ92" s="368"/>
      <c r="AK92" s="368"/>
      <c r="AL92" s="368"/>
      <c r="AM92" s="368"/>
      <c r="AN92" s="368"/>
    </row>
    <row r="93" spans="3:40" s="167" customFormat="1" ht="24" customHeight="1">
      <c r="C93" s="172"/>
      <c r="D93" s="172"/>
      <c r="E93" s="173"/>
      <c r="F93" s="369"/>
      <c r="G93" s="369"/>
      <c r="H93" s="369"/>
      <c r="I93" s="369"/>
      <c r="J93" s="369"/>
      <c r="K93" s="369"/>
      <c r="L93" s="369"/>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row>
    <row r="94" spans="3:40" s="165" customFormat="1" ht="84" customHeight="1">
      <c r="C94" s="172"/>
      <c r="D94" s="172"/>
      <c r="E94" s="171"/>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row>
    <row r="95" spans="3:40" s="165" customFormat="1" ht="14.4">
      <c r="C95" s="172"/>
      <c r="D95" s="172"/>
      <c r="E95" s="171"/>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row>
    <row r="96" spans="3:40" s="165" customFormat="1" ht="14.4">
      <c r="C96" s="172"/>
      <c r="D96" s="172"/>
      <c r="E96" s="171"/>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row>
    <row r="97" spans="3:40" s="165" customFormat="1" ht="14.4">
      <c r="C97" s="172"/>
      <c r="D97" s="172"/>
      <c r="E97" s="171"/>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row>
    <row r="98" spans="3:40" s="165" customFormat="1" ht="14.4">
      <c r="C98" s="172"/>
      <c r="D98" s="172"/>
      <c r="E98" s="171"/>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row>
    <row r="99" spans="3:40" s="165" customFormat="1" ht="14.4">
      <c r="C99" s="172"/>
      <c r="D99" s="172"/>
      <c r="E99" s="171"/>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row>
    <row r="100" spans="3:40" s="165" customFormat="1" ht="14.4">
      <c r="C100" s="172"/>
      <c r="D100" s="172"/>
      <c r="E100" s="171"/>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row>
    <row r="101" spans="3:40" s="165" customFormat="1" ht="14.4">
      <c r="C101" s="172"/>
      <c r="D101" s="172"/>
      <c r="E101" s="171"/>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row>
    <row r="102" spans="3:40" s="165" customFormat="1" ht="14.4">
      <c r="C102" s="172"/>
      <c r="D102" s="172"/>
      <c r="E102" s="171"/>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row>
    <row r="103" spans="3:40" s="165" customFormat="1" ht="14.4">
      <c r="C103" s="172"/>
      <c r="D103" s="172"/>
      <c r="E103" s="171"/>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row>
    <row r="104" spans="3:40" s="165" customFormat="1" ht="14.4">
      <c r="C104" s="172"/>
      <c r="D104" s="172"/>
      <c r="E104" s="171"/>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row>
    <row r="105" spans="3:40" s="165" customFormat="1" ht="14.4">
      <c r="C105" s="172"/>
      <c r="D105" s="172"/>
      <c r="E105" s="171"/>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row>
    <row r="106" spans="3:40" s="165" customFormat="1" ht="14.4">
      <c r="C106" s="172"/>
      <c r="D106" s="172"/>
      <c r="E106" s="171"/>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row>
    <row r="107" spans="3:40" s="165" customFormat="1" ht="14.4">
      <c r="C107" s="172"/>
      <c r="D107" s="172"/>
      <c r="E107" s="171"/>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row>
    <row r="108" spans="3:40" s="165" customFormat="1" ht="15">
      <c r="C108" s="368"/>
      <c r="D108" s="368"/>
      <c r="E108" s="171"/>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row>
    <row r="109" spans="3:40" s="165" customFormat="1" ht="15">
      <c r="C109" s="368"/>
      <c r="D109" s="368"/>
      <c r="E109" s="171"/>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row>
    <row r="110" spans="3:40" s="165" customFormat="1" ht="15">
      <c r="C110" s="368"/>
      <c r="D110" s="368"/>
      <c r="E110" s="171"/>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3:40" s="165" customFormat="1" ht="15">
      <c r="C111" s="368"/>
      <c r="D111" s="368"/>
      <c r="E111" s="171"/>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row>
    <row r="112" spans="3:40" s="165" customFormat="1" ht="15">
      <c r="C112" s="368"/>
      <c r="D112" s="368"/>
      <c r="E112" s="171"/>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row>
    <row r="113" spans="2:40" s="165" customFormat="1" ht="15">
      <c r="B113" s="368"/>
      <c r="C113" s="368"/>
      <c r="D113" s="368"/>
      <c r="E113" s="171"/>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row>
    <row r="114" spans="2:40" s="165" customFormat="1" ht="15">
      <c r="B114" s="174"/>
      <c r="C114" s="368"/>
      <c r="D114" s="368"/>
      <c r="E114" s="17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row>
    <row r="115" spans="2:40" s="165" customFormat="1" ht="15">
      <c r="B115" s="368"/>
      <c r="C115" s="368"/>
      <c r="D115" s="368"/>
      <c r="E115" s="17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row>
    <row r="116" spans="2:40" s="165" customFormat="1" ht="15">
      <c r="B116" s="368"/>
      <c r="C116" s="368"/>
      <c r="D116" s="368"/>
      <c r="E116" s="171"/>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row>
    <row r="117" spans="2:40" s="165" customFormat="1" ht="15">
      <c r="B117" s="368"/>
      <c r="C117" s="368"/>
      <c r="D117" s="368"/>
      <c r="E117" s="171"/>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row>
    <row r="118" spans="2:40" s="165" customFormat="1" ht="15">
      <c r="B118" s="368"/>
      <c r="C118" s="368"/>
      <c r="D118" s="368"/>
      <c r="E118" s="171"/>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row>
    <row r="119" spans="2:40" s="165" customFormat="1" ht="15">
      <c r="B119" s="368"/>
      <c r="C119" s="368"/>
      <c r="D119" s="368"/>
      <c r="E119" s="171"/>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row>
    <row r="120" spans="2:40" s="165" customFormat="1" ht="15">
      <c r="B120" s="368"/>
      <c r="C120" s="368"/>
      <c r="D120" s="368"/>
      <c r="E120" s="171"/>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row>
    <row r="121" spans="2:40" s="165" customFormat="1" ht="15">
      <c r="B121" s="368"/>
      <c r="C121" s="368"/>
      <c r="D121" s="368"/>
      <c r="E121" s="171"/>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row>
    <row r="122" spans="2:40" s="165" customFormat="1" ht="15">
      <c r="B122" s="368"/>
      <c r="C122" s="368"/>
      <c r="D122" s="368"/>
      <c r="E122" s="171"/>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row>
    <row r="123" spans="2:40" s="165" customFormat="1" ht="15">
      <c r="B123" s="368"/>
      <c r="C123" s="368"/>
      <c r="D123" s="368"/>
      <c r="E123" s="171"/>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row>
    <row r="124" spans="2:40" s="165" customFormat="1" ht="15">
      <c r="B124" s="368"/>
      <c r="C124" s="368"/>
      <c r="D124" s="368"/>
      <c r="E124" s="171"/>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row>
    <row r="125" spans="2:40" s="165" customFormat="1" ht="15">
      <c r="B125" s="368"/>
      <c r="C125" s="368"/>
      <c r="D125" s="368"/>
      <c r="E125" s="171"/>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row>
    <row r="126" spans="2:40" s="165" customFormat="1" ht="15">
      <c r="B126" s="368"/>
      <c r="C126" s="368"/>
      <c r="D126" s="368"/>
      <c r="E126" s="171"/>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row>
    <row r="127" spans="2:40" s="165" customFormat="1" ht="15">
      <c r="B127" s="368"/>
      <c r="C127" s="368"/>
      <c r="D127" s="368"/>
      <c r="E127" s="171"/>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row>
    <row r="128" spans="2:40" s="165" customFormat="1" ht="15">
      <c r="B128" s="368"/>
      <c r="C128" s="368"/>
      <c r="D128" s="368"/>
      <c r="E128" s="171"/>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row>
    <row r="129" spans="5:40" s="165" customFormat="1" ht="15">
      <c r="E129" s="171"/>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row>
    <row r="130" spans="5:40" s="165" customFormat="1" ht="15">
      <c r="E130" s="171"/>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row>
    <row r="131" spans="5:40" s="165" customFormat="1" ht="15">
      <c r="E131" s="171"/>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row>
    <row r="132" spans="5:40" s="165" customFormat="1" ht="15">
      <c r="E132" s="171"/>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row>
    <row r="133" spans="5:40" s="165" customFormat="1" ht="15">
      <c r="E133" s="171"/>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row>
    <row r="134" spans="5:40" s="165" customFormat="1" ht="15">
      <c r="E134" s="171"/>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row>
    <row r="135" spans="5:40" s="165" customFormat="1" ht="15">
      <c r="E135" s="171"/>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row>
    <row r="136" spans="5:40" s="165" customFormat="1" ht="15">
      <c r="E136" s="171"/>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row>
    <row r="137" spans="5:40" s="165" customFormat="1" ht="15">
      <c r="E137" s="171"/>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row>
    <row r="138" spans="5:40" s="165" customFormat="1" ht="15">
      <c r="E138" s="171"/>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row>
    <row r="139" spans="5:40" s="165" customFormat="1" ht="15">
      <c r="E139" s="171"/>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row>
    <row r="140" spans="5:40" s="165" customFormat="1" ht="15">
      <c r="E140" s="171"/>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row>
    <row r="141" spans="5:40" s="165" customFormat="1" ht="15">
      <c r="E141" s="171"/>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row>
    <row r="142" spans="5:40" s="165" customFormat="1" ht="15">
      <c r="E142" s="171"/>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row>
    <row r="143" spans="5:40" s="165" customFormat="1" ht="15">
      <c r="E143" s="171"/>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row>
    <row r="144" spans="5:40" s="165" customFormat="1" ht="15">
      <c r="E144" s="171"/>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row>
    <row r="145" spans="5:40" s="165" customFormat="1" ht="15">
      <c r="E145" s="171"/>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row>
    <row r="146" spans="5:40" s="165" customFormat="1" ht="15">
      <c r="E146" s="171"/>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row>
    <row r="147" spans="5:40" s="165" customFormat="1" ht="15">
      <c r="E147" s="171"/>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row>
    <row r="148" spans="5:40" s="165" customFormat="1" ht="15">
      <c r="E148" s="171"/>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row>
    <row r="149" spans="5:40" s="165" customFormat="1" ht="15">
      <c r="E149" s="171"/>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row>
    <row r="150" spans="5:40" s="165" customFormat="1" ht="15">
      <c r="E150" s="171"/>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row>
    <row r="151" spans="5:40" s="165" customFormat="1" ht="15">
      <c r="E151" s="171"/>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row>
    <row r="152" spans="5:40" s="165" customFormat="1" ht="15">
      <c r="E152" s="171"/>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row>
    <row r="153" spans="5:40" s="165" customFormat="1" ht="15">
      <c r="E153" s="171"/>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row>
    <row r="154" spans="5:40" s="165" customFormat="1" ht="15">
      <c r="E154" s="171"/>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row>
    <row r="155" spans="5:40" s="165" customFormat="1" ht="15">
      <c r="E155" s="171"/>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row>
    <row r="156" spans="5:40" s="165" customFormat="1" ht="15">
      <c r="E156" s="171"/>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row>
    <row r="157" spans="5:40" s="165" customFormat="1" ht="15">
      <c r="E157" s="171"/>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row>
    <row r="158" spans="5:40" s="165" customFormat="1" ht="15">
      <c r="E158" s="171"/>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row>
    <row r="159" spans="5:40" s="165" customFormat="1" ht="15">
      <c r="E159" s="171"/>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row>
    <row r="160" spans="5:40" s="165" customFormat="1" ht="15">
      <c r="E160" s="171"/>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row>
    <row r="161" spans="5:40" s="165" customFormat="1" ht="15">
      <c r="E161" s="171"/>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row>
    <row r="162" spans="5:40" s="165" customFormat="1" ht="15">
      <c r="E162" s="171"/>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row>
    <row r="163" spans="5:40" s="165" customFormat="1" ht="15">
      <c r="E163" s="171"/>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row>
    <row r="164" spans="5:40" s="165" customFormat="1" ht="15">
      <c r="E164" s="171"/>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row>
    <row r="165" spans="5:40" s="165" customFormat="1" ht="15">
      <c r="E165" s="171"/>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row>
    <row r="166" spans="5:40" s="165" customFormat="1" ht="15">
      <c r="E166" s="171"/>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row>
    <row r="167" spans="5:40" s="165" customFormat="1" ht="15">
      <c r="E167" s="171"/>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row>
    <row r="168" spans="5:40" s="165" customFormat="1" ht="15">
      <c r="E168" s="171"/>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row>
    <row r="169" spans="5:40" s="165" customFormat="1" ht="15">
      <c r="E169" s="171"/>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row>
    <row r="170" spans="5:40" s="165" customFormat="1" ht="15">
      <c r="E170" s="171"/>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row>
    <row r="171" spans="5:40" s="165" customFormat="1" ht="15">
      <c r="E171" s="171"/>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row>
    <row r="172" spans="5:40" s="165" customFormat="1" ht="15">
      <c r="E172" s="171"/>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row>
    <row r="173" spans="5:40" s="165" customFormat="1" ht="15">
      <c r="E173" s="171"/>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row>
    <row r="174" spans="5:40" s="165" customFormat="1" ht="15">
      <c r="E174" s="171"/>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row>
    <row r="175" spans="5:40" s="165" customFormat="1" ht="15">
      <c r="E175" s="171"/>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row>
    <row r="176" spans="5:40" s="165" customFormat="1" ht="15">
      <c r="E176" s="171"/>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row>
    <row r="177" spans="5:40" s="165" customFormat="1" ht="15">
      <c r="E177" s="171"/>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row>
    <row r="178" spans="5:40" s="165" customFormat="1" ht="15">
      <c r="E178" s="171"/>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row>
    <row r="179" spans="5:40" s="165" customFormat="1" ht="15">
      <c r="E179" s="171"/>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row>
    <row r="180" spans="5:40" s="165" customFormat="1" ht="15">
      <c r="E180" s="171"/>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row>
    <row r="181" spans="5:40" s="165" customFormat="1" ht="15">
      <c r="E181" s="171"/>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row>
    <row r="182" spans="5:40" s="165" customFormat="1" ht="15">
      <c r="E182" s="171"/>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row>
    <row r="183" spans="5:40" s="165" customFormat="1" ht="15">
      <c r="E183" s="171"/>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row>
    <row r="184" spans="5:40" s="165" customFormat="1" ht="15">
      <c r="E184" s="171"/>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row>
    <row r="185" spans="5:40" s="165" customFormat="1" ht="15">
      <c r="E185" s="171"/>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row>
    <row r="186" spans="5:40" s="165" customFormat="1" ht="15">
      <c r="E186" s="171"/>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row>
    <row r="187" spans="5:40" s="165" customFormat="1" ht="15">
      <c r="E187" s="171"/>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row>
    <row r="188" spans="5:40" s="165" customFormat="1" ht="15">
      <c r="E188" s="171"/>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row>
    <row r="189" spans="5:40" s="165" customFormat="1" ht="15">
      <c r="E189" s="171"/>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row>
    <row r="190" spans="5:40" s="165" customFormat="1" ht="15">
      <c r="E190" s="171"/>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row>
    <row r="191" spans="5:40" s="165" customFormat="1" ht="15">
      <c r="E191" s="171"/>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row>
    <row r="192" spans="5:40" s="165" customFormat="1" ht="15">
      <c r="E192" s="171"/>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row>
    <row r="193" spans="5:40" s="165" customFormat="1" ht="15">
      <c r="E193" s="171"/>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row>
    <row r="194" spans="5:40" s="165" customFormat="1" ht="15">
      <c r="E194" s="171"/>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c r="AD194" s="368"/>
      <c r="AE194" s="368"/>
      <c r="AF194" s="368"/>
      <c r="AG194" s="368"/>
      <c r="AH194" s="368"/>
      <c r="AI194" s="368"/>
      <c r="AJ194" s="368"/>
      <c r="AK194" s="368"/>
      <c r="AL194" s="368"/>
      <c r="AM194" s="368"/>
      <c r="AN194" s="368"/>
    </row>
    <row r="195" spans="5:40" s="165" customFormat="1" ht="15">
      <c r="E195" s="171"/>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c r="AD195" s="368"/>
      <c r="AE195" s="368"/>
      <c r="AF195" s="368"/>
      <c r="AG195" s="368"/>
      <c r="AH195" s="368"/>
      <c r="AI195" s="368"/>
      <c r="AJ195" s="368"/>
      <c r="AK195" s="368"/>
      <c r="AL195" s="368"/>
      <c r="AM195" s="368"/>
      <c r="AN195" s="368"/>
    </row>
    <row r="196" spans="5:40" s="165" customFormat="1" ht="15">
      <c r="E196" s="171"/>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row>
    <row r="197" spans="5:40" s="165" customFormat="1" ht="15">
      <c r="E197" s="171"/>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8"/>
      <c r="AG197" s="368"/>
      <c r="AH197" s="368"/>
      <c r="AI197" s="368"/>
      <c r="AJ197" s="368"/>
      <c r="AK197" s="368"/>
      <c r="AL197" s="368"/>
      <c r="AM197" s="368"/>
      <c r="AN197" s="368"/>
    </row>
    <row r="198" spans="5:40" s="165" customFormat="1" ht="15">
      <c r="E198" s="171"/>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8"/>
      <c r="AJ198" s="368"/>
      <c r="AK198" s="368"/>
      <c r="AL198" s="368"/>
      <c r="AM198" s="368"/>
      <c r="AN198" s="368"/>
    </row>
    <row r="199" spans="5:40" s="165" customFormat="1" ht="15">
      <c r="E199" s="171"/>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row>
    <row r="200" spans="5:40" s="165" customFormat="1" ht="15">
      <c r="E200" s="171"/>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c r="AF200" s="368"/>
      <c r="AG200" s="368"/>
      <c r="AH200" s="368"/>
      <c r="AI200" s="368"/>
      <c r="AJ200" s="368"/>
      <c r="AK200" s="368"/>
      <c r="AL200" s="368"/>
      <c r="AM200" s="368"/>
      <c r="AN200" s="368"/>
    </row>
    <row r="201" spans="5:40" s="165" customFormat="1" ht="15">
      <c r="E201" s="171"/>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c r="AD201" s="368"/>
      <c r="AE201" s="368"/>
      <c r="AF201" s="368"/>
      <c r="AG201" s="368"/>
      <c r="AH201" s="368"/>
      <c r="AI201" s="368"/>
      <c r="AJ201" s="368"/>
      <c r="AK201" s="368"/>
      <c r="AL201" s="368"/>
      <c r="AM201" s="368"/>
      <c r="AN201" s="368"/>
    </row>
    <row r="202" spans="5:40" s="165" customFormat="1" ht="15">
      <c r="E202" s="171"/>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8"/>
      <c r="AK202" s="368"/>
      <c r="AL202" s="368"/>
      <c r="AM202" s="368"/>
      <c r="AN202" s="368"/>
    </row>
    <row r="203" spans="5:40" s="165" customFormat="1" ht="15">
      <c r="E203" s="171"/>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row>
    <row r="204" spans="5:40" s="165" customFormat="1" ht="15">
      <c r="E204" s="171"/>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8"/>
      <c r="AK204" s="368"/>
      <c r="AL204" s="368"/>
      <c r="AM204" s="368"/>
      <c r="AN204" s="368"/>
    </row>
    <row r="205" spans="5:40" s="165" customFormat="1" ht="15">
      <c r="E205" s="171"/>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row>
    <row r="206" spans="5:40" s="165" customFormat="1" ht="15">
      <c r="E206" s="171"/>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row>
    <row r="207" spans="5:40" s="165" customFormat="1" ht="15">
      <c r="E207" s="171"/>
      <c r="F207" s="368"/>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row>
    <row r="208" spans="5:40" s="165" customFormat="1" ht="15">
      <c r="E208" s="171"/>
      <c r="F208" s="36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68"/>
      <c r="AC208" s="368"/>
      <c r="AD208" s="368"/>
      <c r="AE208" s="368"/>
      <c r="AF208" s="368"/>
      <c r="AG208" s="368"/>
      <c r="AH208" s="368"/>
      <c r="AI208" s="368"/>
      <c r="AJ208" s="368"/>
      <c r="AK208" s="368"/>
      <c r="AL208" s="368"/>
      <c r="AM208" s="368"/>
      <c r="AN208" s="368"/>
    </row>
    <row r="209" spans="5:40" s="165" customFormat="1" ht="15">
      <c r="E209" s="171"/>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row>
    <row r="210" spans="5:40" s="165" customFormat="1" ht="15">
      <c r="E210" s="171"/>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row>
    <row r="211" spans="5:40" s="165" customFormat="1" ht="15">
      <c r="E211" s="171"/>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row>
    <row r="212" spans="5:40" s="165" customFormat="1" ht="15">
      <c r="E212" s="171"/>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row>
    <row r="213" spans="5:40" s="165" customFormat="1" ht="15">
      <c r="E213" s="171"/>
      <c r="F213" s="368"/>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8"/>
      <c r="AK213" s="368"/>
      <c r="AL213" s="368"/>
      <c r="AM213" s="368"/>
      <c r="AN213" s="368"/>
    </row>
    <row r="214" spans="5:40" s="165" customFormat="1" ht="15">
      <c r="E214" s="171"/>
      <c r="F214" s="368"/>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row>
    <row r="215" spans="5:40" s="165" customFormat="1" ht="15">
      <c r="E215" s="171"/>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row>
    <row r="216" spans="5:40" s="165" customFormat="1" ht="15">
      <c r="E216" s="171"/>
      <c r="F216" s="368"/>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row>
    <row r="217" spans="5:40" s="165" customFormat="1" ht="15">
      <c r="E217" s="171"/>
      <c r="F217" s="368"/>
      <c r="G217" s="368"/>
      <c r="H217" s="368"/>
      <c r="I217" s="368"/>
      <c r="J217" s="368"/>
      <c r="K217" s="368"/>
      <c r="L217" s="368"/>
      <c r="M217" s="368"/>
      <c r="N217" s="368"/>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row>
    <row r="218" spans="5:40" s="165" customFormat="1" ht="15">
      <c r="E218" s="171"/>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row>
    <row r="219" spans="5:40" s="165" customFormat="1" ht="15">
      <c r="E219" s="171"/>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row>
    <row r="220" spans="5:40" s="165" customFormat="1" ht="15">
      <c r="E220" s="171"/>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row>
    <row r="221" spans="5:40" s="165" customFormat="1" ht="15">
      <c r="E221" s="171"/>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row>
    <row r="222" spans="5:40" s="165" customFormat="1" ht="15">
      <c r="E222" s="171"/>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row>
    <row r="223" spans="5:40" s="165" customFormat="1" ht="15">
      <c r="E223" s="171"/>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368"/>
      <c r="AF223" s="368"/>
      <c r="AG223" s="368"/>
      <c r="AH223" s="368"/>
      <c r="AI223" s="368"/>
      <c r="AJ223" s="368"/>
      <c r="AK223" s="368"/>
      <c r="AL223" s="368"/>
      <c r="AM223" s="368"/>
      <c r="AN223" s="368"/>
    </row>
    <row r="224" spans="5:40" s="165" customFormat="1" ht="15">
      <c r="E224" s="171"/>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row>
    <row r="225" spans="5:40" s="165" customFormat="1" ht="15">
      <c r="E225" s="171"/>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row>
    <row r="226" spans="5:40" s="165" customFormat="1" ht="15">
      <c r="E226" s="171"/>
      <c r="F226" s="368"/>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8"/>
      <c r="AK226" s="368"/>
      <c r="AL226" s="368"/>
      <c r="AM226" s="368"/>
      <c r="AN226" s="368"/>
    </row>
    <row r="227" spans="5:40" s="165" customFormat="1" ht="15">
      <c r="E227" s="171"/>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row>
    <row r="228" spans="5:40" s="165" customFormat="1" ht="15">
      <c r="E228" s="171"/>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row>
    <row r="229" spans="5:40" s="165" customFormat="1" ht="15">
      <c r="E229" s="171"/>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8"/>
      <c r="AK229" s="368"/>
      <c r="AL229" s="368"/>
      <c r="AM229" s="368"/>
      <c r="AN229" s="368"/>
    </row>
    <row r="230" spans="5:40" s="165" customFormat="1" ht="15">
      <c r="E230" s="171"/>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8"/>
      <c r="AN230" s="368"/>
    </row>
    <row r="231" spans="5:40" s="165" customFormat="1" ht="15">
      <c r="E231" s="171"/>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8"/>
      <c r="AK231" s="368"/>
      <c r="AL231" s="368"/>
      <c r="AM231" s="368"/>
      <c r="AN231" s="368"/>
    </row>
    <row r="232" spans="5:40" s="165" customFormat="1" ht="15">
      <c r="E232" s="171"/>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row>
    <row r="233" spans="5:40" s="165" customFormat="1" ht="15">
      <c r="E233" s="171"/>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row>
    <row r="234" spans="5:40" s="165" customFormat="1" ht="15">
      <c r="E234" s="171"/>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row>
    <row r="235" spans="5:40" s="165" customFormat="1" ht="15">
      <c r="E235" s="171"/>
      <c r="F235" s="368"/>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8"/>
      <c r="AK235" s="368"/>
      <c r="AL235" s="368"/>
      <c r="AM235" s="368"/>
      <c r="AN235" s="368"/>
    </row>
    <row r="236" spans="5:40" s="165" customFormat="1" ht="15">
      <c r="E236" s="171"/>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row>
    <row r="237" spans="5:40" s="165" customFormat="1" ht="15">
      <c r="E237" s="171"/>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row>
    <row r="238" spans="5:40" s="165" customFormat="1" ht="15">
      <c r="E238" s="171"/>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8"/>
      <c r="AK238" s="368"/>
      <c r="AL238" s="368"/>
      <c r="AM238" s="368"/>
      <c r="AN238" s="368"/>
    </row>
    <row r="239" spans="5:40" s="165" customFormat="1" ht="15">
      <c r="E239" s="171"/>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row>
    <row r="240" spans="5:40" s="165" customFormat="1" ht="15">
      <c r="E240" s="171"/>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row>
    <row r="241" spans="5:40" s="165" customFormat="1" ht="15">
      <c r="E241" s="171"/>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row>
    <row r="242" spans="5:40" s="165" customFormat="1" ht="15">
      <c r="E242" s="171"/>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row>
    <row r="243" spans="5:40" s="165" customFormat="1" ht="15">
      <c r="E243" s="171"/>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8"/>
      <c r="AN243" s="368"/>
    </row>
    <row r="244" spans="5:40" s="165" customFormat="1" ht="15">
      <c r="E244" s="171"/>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row>
    <row r="245" spans="5:40" s="165" customFormat="1" ht="15">
      <c r="E245" s="171"/>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row>
    <row r="246" spans="5:40" s="165" customFormat="1" ht="15">
      <c r="E246" s="171"/>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c r="AL246" s="368"/>
      <c r="AM246" s="368"/>
      <c r="AN246" s="368"/>
    </row>
    <row r="247" spans="5:40" s="165" customFormat="1" ht="15">
      <c r="E247" s="171"/>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68"/>
      <c r="AL247" s="368"/>
      <c r="AM247" s="368"/>
      <c r="AN247" s="368"/>
    </row>
    <row r="248" spans="5:40" s="165" customFormat="1" ht="15">
      <c r="E248" s="171"/>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368"/>
      <c r="AK248" s="368"/>
      <c r="AL248" s="368"/>
      <c r="AM248" s="368"/>
      <c r="AN248" s="368"/>
    </row>
    <row r="249" spans="5:40" s="165" customFormat="1" ht="15">
      <c r="E249" s="171"/>
      <c r="F249" s="368"/>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row>
    <row r="250" spans="5:40" s="165" customFormat="1" ht="15">
      <c r="E250" s="171"/>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row>
    <row r="251" spans="5:40" s="165" customFormat="1" ht="15">
      <c r="E251" s="171"/>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row>
    <row r="252" spans="5:40" s="165" customFormat="1" ht="15">
      <c r="E252" s="171"/>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row>
    <row r="253" spans="5:40" s="165" customFormat="1" ht="15">
      <c r="E253" s="171"/>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row>
    <row r="254" spans="5:40" s="165" customFormat="1" ht="15">
      <c r="E254" s="171"/>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row>
    <row r="255" spans="5:40" s="165" customFormat="1" ht="15">
      <c r="E255" s="171"/>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row>
    <row r="256" spans="5:40" s="165" customFormat="1" ht="15">
      <c r="E256" s="171"/>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row>
    <row r="257" spans="3:40" s="165" customFormat="1" ht="15">
      <c r="C257" s="368"/>
      <c r="D257" s="368"/>
      <c r="E257" s="171"/>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row>
    <row r="258" spans="3:40" s="165" customFormat="1" ht="15">
      <c r="C258" s="368"/>
      <c r="D258" s="368"/>
      <c r="E258" s="171"/>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8"/>
      <c r="AN258" s="368"/>
    </row>
    <row r="259" spans="3:40" s="165" customFormat="1" ht="15">
      <c r="C259" s="368"/>
      <c r="D259" s="368"/>
      <c r="E259" s="171"/>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8"/>
      <c r="AD259" s="368"/>
      <c r="AE259" s="368"/>
      <c r="AF259" s="368"/>
      <c r="AG259" s="368"/>
      <c r="AH259" s="368"/>
      <c r="AI259" s="368"/>
      <c r="AJ259" s="368"/>
      <c r="AK259" s="368"/>
      <c r="AL259" s="368"/>
      <c r="AM259" s="368"/>
      <c r="AN259" s="368"/>
    </row>
    <row r="260" spans="3:40" ht="15">
      <c r="C260" s="350"/>
      <c r="D260" s="350"/>
      <c r="E260" s="359"/>
      <c r="F260" s="350"/>
      <c r="G260" s="350"/>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8"/>
      <c r="AN260" s="348"/>
    </row>
    <row r="261" spans="3:40" ht="15">
      <c r="C261" s="350"/>
      <c r="D261" s="350"/>
      <c r="E261" s="359"/>
      <c r="F261" s="350"/>
      <c r="G261" s="350"/>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row>
    <row r="262" spans="3:40" ht="15">
      <c r="C262" s="350"/>
      <c r="D262" s="350"/>
      <c r="E262" s="359"/>
      <c r="F262" s="350"/>
      <c r="G262" s="350"/>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row>
    <row r="263" spans="3:40" ht="15">
      <c r="C263" s="350"/>
      <c r="D263" s="350"/>
      <c r="E263" s="359"/>
      <c r="F263" s="350"/>
      <c r="G263" s="350"/>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row>
    <row r="264" spans="3:40" ht="15">
      <c r="C264" s="350"/>
      <c r="D264" s="350"/>
      <c r="E264" s="359"/>
      <c r="F264" s="350"/>
      <c r="G264" s="350"/>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row>
    <row r="265" spans="3:40" ht="15">
      <c r="C265" s="350"/>
      <c r="D265" s="350"/>
      <c r="E265" s="359"/>
      <c r="F265" s="350"/>
      <c r="G265" s="350"/>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row>
    <row r="266" spans="3:40" ht="15">
      <c r="C266" s="350"/>
      <c r="D266" s="350"/>
      <c r="E266" s="359"/>
      <c r="F266" s="350"/>
      <c r="G266" s="350"/>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row>
    <row r="267" spans="3:40" ht="15">
      <c r="C267" s="350"/>
      <c r="D267" s="350"/>
      <c r="E267" s="359"/>
      <c r="F267" s="350"/>
      <c r="G267" s="350"/>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row>
    <row r="268" spans="3:40" ht="15">
      <c r="C268" s="350"/>
      <c r="D268" s="350"/>
      <c r="E268" s="359"/>
      <c r="F268" s="350"/>
      <c r="G268" s="350"/>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row>
    <row r="269" spans="3:40" ht="15">
      <c r="C269" s="350"/>
      <c r="D269" s="350"/>
      <c r="E269" s="359"/>
      <c r="F269" s="350"/>
      <c r="G269" s="350"/>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row>
    <row r="270" spans="3:40" ht="15">
      <c r="C270" s="350"/>
      <c r="D270" s="350"/>
      <c r="E270" s="359"/>
      <c r="F270" s="350"/>
      <c r="G270" s="350"/>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row>
    <row r="271" spans="3:40" ht="15">
      <c r="C271" s="350"/>
      <c r="D271" s="350"/>
      <c r="E271" s="359"/>
      <c r="F271" s="350"/>
      <c r="G271" s="350"/>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row>
    <row r="272" spans="3:40" ht="15">
      <c r="C272" s="350"/>
      <c r="D272" s="350"/>
      <c r="E272" s="359"/>
      <c r="F272" s="350"/>
      <c r="G272" s="350"/>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row>
    <row r="273" spans="3:7" ht="15">
      <c r="C273" s="350"/>
      <c r="D273" s="350"/>
      <c r="E273" s="359"/>
      <c r="F273" s="350"/>
      <c r="G273" s="350"/>
    </row>
    <row r="274" spans="3:7" ht="15">
      <c r="C274" s="350"/>
      <c r="D274" s="350"/>
      <c r="E274" s="359"/>
      <c r="F274" s="350"/>
      <c r="G274" s="350"/>
    </row>
    <row r="275" spans="3:7" ht="15">
      <c r="C275" s="350"/>
      <c r="D275" s="350"/>
      <c r="E275" s="359"/>
      <c r="F275" s="350"/>
      <c r="G275" s="350"/>
    </row>
    <row r="276" spans="3:7" ht="15">
      <c r="C276" s="350"/>
      <c r="D276" s="350"/>
      <c r="E276" s="359"/>
      <c r="F276" s="350"/>
      <c r="G276" s="350"/>
    </row>
    <row r="277" spans="3:7" ht="15">
      <c r="C277" s="350"/>
      <c r="D277" s="350"/>
      <c r="E277" s="359"/>
      <c r="F277" s="350"/>
      <c r="G277" s="350"/>
    </row>
    <row r="278" spans="3:7" ht="15">
      <c r="C278" s="350"/>
      <c r="D278" s="350"/>
      <c r="E278" s="359"/>
      <c r="F278" s="350"/>
      <c r="G278" s="350"/>
    </row>
    <row r="279" spans="3:7" ht="15">
      <c r="C279" s="350"/>
      <c r="D279" s="350"/>
      <c r="E279" s="359"/>
      <c r="F279" s="350"/>
      <c r="G279" s="350"/>
    </row>
    <row r="280" spans="3:7" ht="15">
      <c r="C280" s="350"/>
      <c r="D280" s="350"/>
      <c r="E280" s="359"/>
      <c r="F280" s="350"/>
      <c r="G280" s="350"/>
    </row>
    <row r="281" spans="3:7" ht="15">
      <c r="C281" s="350"/>
      <c r="D281" s="350"/>
      <c r="E281" s="359"/>
      <c r="F281" s="350"/>
      <c r="G281" s="350"/>
    </row>
    <row r="282" spans="3:7" ht="15">
      <c r="C282" s="350"/>
      <c r="D282" s="350"/>
      <c r="E282" s="359"/>
      <c r="F282" s="350"/>
      <c r="G282" s="350"/>
    </row>
    <row r="283" spans="3:7" ht="15">
      <c r="C283" s="350"/>
      <c r="D283" s="350"/>
      <c r="E283" s="359"/>
      <c r="F283" s="350"/>
      <c r="G283" s="350"/>
    </row>
    <row r="284" spans="3:7" ht="15">
      <c r="C284" s="350"/>
      <c r="D284" s="350"/>
      <c r="E284" s="359"/>
      <c r="F284" s="350"/>
      <c r="G284" s="350"/>
    </row>
    <row r="285" spans="3:7" ht="15">
      <c r="C285" s="350"/>
      <c r="D285" s="350"/>
      <c r="E285" s="359"/>
      <c r="F285" s="350"/>
      <c r="G285" s="350"/>
    </row>
    <row r="286" spans="3:7" ht="15">
      <c r="C286" s="350"/>
      <c r="D286" s="350"/>
      <c r="E286" s="359"/>
      <c r="F286" s="350"/>
      <c r="G286" s="350"/>
    </row>
    <row r="287" spans="3:7" ht="15">
      <c r="C287" s="350"/>
      <c r="D287" s="350"/>
      <c r="E287" s="359"/>
      <c r="F287" s="350"/>
      <c r="G287" s="350"/>
    </row>
    <row r="288" spans="3:7" ht="15">
      <c r="C288" s="350"/>
      <c r="D288" s="350"/>
      <c r="E288" s="359"/>
      <c r="F288" s="350"/>
      <c r="G288" s="350"/>
    </row>
    <row r="289" spans="3:7" ht="15">
      <c r="C289" s="350"/>
      <c r="D289" s="350"/>
      <c r="E289" s="359"/>
      <c r="F289" s="350"/>
      <c r="G289" s="350"/>
    </row>
    <row r="290" spans="3:7" ht="15">
      <c r="C290" s="350"/>
      <c r="D290" s="350"/>
      <c r="E290" s="359"/>
      <c r="F290" s="350"/>
      <c r="G290" s="350"/>
    </row>
    <row r="291" spans="3:7" ht="15">
      <c r="C291" s="350"/>
      <c r="D291" s="350"/>
      <c r="E291" s="359"/>
      <c r="F291" s="350"/>
      <c r="G291" s="350"/>
    </row>
    <row r="292" spans="3:7" ht="15">
      <c r="C292" s="350"/>
      <c r="D292" s="350"/>
      <c r="E292" s="359"/>
      <c r="F292" s="350"/>
      <c r="G292" s="350"/>
    </row>
    <row r="293" spans="3:7" ht="15">
      <c r="C293" s="350"/>
      <c r="D293" s="350"/>
      <c r="E293" s="359"/>
      <c r="F293" s="350"/>
      <c r="G293" s="350"/>
    </row>
    <row r="294" spans="3:7" ht="15">
      <c r="C294" s="350"/>
      <c r="D294" s="350"/>
      <c r="E294" s="359"/>
      <c r="F294" s="350"/>
      <c r="G294" s="350"/>
    </row>
    <row r="295" spans="3:7" ht="15">
      <c r="C295" s="350"/>
      <c r="D295" s="350"/>
      <c r="E295" s="359"/>
      <c r="F295" s="350"/>
      <c r="G295" s="350"/>
    </row>
    <row r="296" spans="3:7" ht="15">
      <c r="C296" s="350"/>
      <c r="D296" s="350"/>
      <c r="E296" s="359"/>
      <c r="F296" s="350"/>
      <c r="G296" s="350"/>
    </row>
    <row r="297" spans="3:7" ht="15">
      <c r="C297" s="350"/>
      <c r="D297" s="350"/>
      <c r="E297" s="359"/>
      <c r="F297" s="350"/>
      <c r="G297" s="350"/>
    </row>
    <row r="298" spans="3:7" ht="15">
      <c r="C298" s="350"/>
      <c r="D298" s="350"/>
      <c r="E298" s="359"/>
      <c r="F298" s="350"/>
      <c r="G298" s="350"/>
    </row>
    <row r="299" spans="3:7" ht="15">
      <c r="C299" s="350"/>
      <c r="D299" s="350"/>
      <c r="E299" s="359"/>
      <c r="F299" s="350"/>
      <c r="G299" s="350"/>
    </row>
    <row r="300" spans="3:7" ht="15">
      <c r="C300" s="350"/>
      <c r="D300" s="350"/>
      <c r="E300" s="359"/>
      <c r="F300" s="350"/>
      <c r="G300" s="350"/>
    </row>
    <row r="301" spans="3:7" ht="15">
      <c r="C301" s="350"/>
      <c r="D301" s="350"/>
      <c r="E301" s="359"/>
      <c r="F301" s="350"/>
      <c r="G301" s="350"/>
    </row>
    <row r="302" spans="3:7" ht="15">
      <c r="C302" s="350"/>
      <c r="D302" s="350"/>
      <c r="E302" s="359"/>
      <c r="F302" s="350"/>
      <c r="G302" s="350"/>
    </row>
    <row r="303" spans="3:7" ht="15">
      <c r="C303" s="350"/>
      <c r="D303" s="350"/>
      <c r="E303" s="359"/>
      <c r="F303" s="350"/>
      <c r="G303" s="350"/>
    </row>
    <row r="304" spans="3:7" ht="15">
      <c r="C304" s="350"/>
      <c r="D304" s="350"/>
      <c r="E304" s="359"/>
      <c r="F304" s="350"/>
      <c r="G304" s="350"/>
    </row>
    <row r="305" spans="3:7" ht="15">
      <c r="C305" s="350"/>
      <c r="D305" s="350"/>
      <c r="E305" s="359"/>
      <c r="F305" s="350"/>
      <c r="G305" s="350"/>
    </row>
    <row r="306" spans="3:7" ht="15">
      <c r="C306" s="350"/>
      <c r="D306" s="350"/>
      <c r="E306" s="359"/>
      <c r="F306" s="350"/>
      <c r="G306" s="350"/>
    </row>
    <row r="307" spans="3:7" ht="15">
      <c r="C307" s="350"/>
      <c r="D307" s="350"/>
      <c r="E307" s="359"/>
      <c r="F307" s="350"/>
      <c r="G307" s="350"/>
    </row>
    <row r="308" spans="3:7" ht="15">
      <c r="C308" s="350"/>
      <c r="D308" s="350"/>
      <c r="E308" s="359"/>
      <c r="F308" s="350"/>
      <c r="G308" s="350"/>
    </row>
    <row r="309" spans="3:7" ht="15">
      <c r="C309" s="350"/>
      <c r="D309" s="350"/>
      <c r="E309" s="359"/>
      <c r="F309" s="350"/>
      <c r="G309" s="350"/>
    </row>
    <row r="310" spans="3:7" ht="15">
      <c r="C310" s="350"/>
      <c r="D310" s="350"/>
      <c r="E310" s="359"/>
      <c r="F310" s="350"/>
      <c r="G310" s="350"/>
    </row>
    <row r="311" spans="3:7" ht="15">
      <c r="C311" s="350"/>
      <c r="D311" s="350"/>
      <c r="E311" s="359"/>
      <c r="F311" s="350"/>
      <c r="G311" s="350"/>
    </row>
    <row r="312" spans="3:7" ht="15">
      <c r="C312" s="350"/>
      <c r="D312" s="350"/>
      <c r="E312" s="359"/>
      <c r="F312" s="350"/>
      <c r="G312" s="350"/>
    </row>
    <row r="313" spans="3:7" ht="15">
      <c r="C313" s="350"/>
      <c r="D313" s="350"/>
      <c r="E313" s="359"/>
      <c r="F313" s="350"/>
      <c r="G313" s="350"/>
    </row>
    <row r="314" spans="3:7" ht="15">
      <c r="C314" s="350"/>
      <c r="D314" s="350"/>
      <c r="E314" s="359"/>
      <c r="F314" s="350"/>
      <c r="G314" s="350"/>
    </row>
    <row r="315" spans="3:7" ht="15">
      <c r="C315" s="350"/>
      <c r="D315" s="350"/>
      <c r="E315" s="359"/>
      <c r="F315" s="350"/>
      <c r="G315" s="350"/>
    </row>
    <row r="316" spans="3:7" ht="15">
      <c r="C316" s="350"/>
      <c r="D316" s="350"/>
      <c r="E316" s="359"/>
      <c r="F316" s="350"/>
      <c r="G316" s="350"/>
    </row>
    <row r="317" spans="3:7" ht="15">
      <c r="C317" s="350"/>
      <c r="D317" s="350"/>
      <c r="E317" s="359"/>
      <c r="F317" s="350"/>
      <c r="G317" s="350"/>
    </row>
    <row r="318" spans="3:7" ht="15">
      <c r="C318" s="350"/>
      <c r="D318" s="350"/>
      <c r="E318" s="359"/>
      <c r="F318" s="350"/>
      <c r="G318" s="350"/>
    </row>
    <row r="319" spans="3:7" ht="15">
      <c r="C319" s="350"/>
      <c r="D319" s="350"/>
      <c r="E319" s="359"/>
      <c r="F319" s="350"/>
      <c r="G319" s="350"/>
    </row>
    <row r="320" spans="3:7" ht="15">
      <c r="C320" s="350"/>
      <c r="D320" s="350"/>
      <c r="E320" s="359"/>
      <c r="F320" s="350"/>
      <c r="G320" s="350"/>
    </row>
    <row r="321" spans="3:7" ht="15">
      <c r="C321" s="350"/>
      <c r="D321" s="350"/>
      <c r="E321" s="359"/>
      <c r="F321" s="350"/>
      <c r="G321" s="350"/>
    </row>
    <row r="322" spans="3:7" ht="15">
      <c r="C322" s="350"/>
      <c r="D322" s="350"/>
      <c r="E322" s="359"/>
      <c r="F322" s="350"/>
      <c r="G322" s="350"/>
    </row>
    <row r="323" spans="3:7" ht="15">
      <c r="C323" s="350"/>
      <c r="D323" s="350"/>
      <c r="E323" s="359"/>
      <c r="F323" s="350"/>
      <c r="G323" s="350"/>
    </row>
    <row r="324" spans="3:7" ht="15">
      <c r="C324" s="350"/>
      <c r="D324" s="350"/>
      <c r="E324" s="359"/>
      <c r="F324" s="350"/>
      <c r="G324" s="350"/>
    </row>
    <row r="325" spans="3:7" ht="15">
      <c r="C325" s="350"/>
      <c r="D325" s="350"/>
      <c r="E325" s="359"/>
      <c r="F325" s="350"/>
      <c r="G325" s="350"/>
    </row>
    <row r="326" spans="3:7" ht="15">
      <c r="C326" s="350"/>
      <c r="D326" s="350"/>
      <c r="E326" s="359"/>
      <c r="F326" s="350"/>
      <c r="G326" s="350"/>
    </row>
    <row r="327" spans="3:7" ht="15">
      <c r="C327" s="350"/>
      <c r="D327" s="350"/>
      <c r="E327" s="359"/>
      <c r="F327" s="350"/>
      <c r="G327" s="350"/>
    </row>
    <row r="328" spans="3:7" ht="15">
      <c r="C328" s="350"/>
      <c r="D328" s="350"/>
      <c r="E328" s="359"/>
      <c r="F328" s="350"/>
      <c r="G328" s="350"/>
    </row>
    <row r="329" spans="3:7" ht="15">
      <c r="C329" s="350"/>
      <c r="D329" s="350"/>
      <c r="E329" s="359"/>
      <c r="F329" s="350"/>
      <c r="G329" s="350"/>
    </row>
    <row r="330" spans="3:7" ht="15">
      <c r="C330" s="350"/>
      <c r="D330" s="350"/>
      <c r="E330" s="359"/>
      <c r="F330" s="350"/>
      <c r="G330" s="350"/>
    </row>
    <row r="331" spans="3:7" ht="15">
      <c r="C331" s="350"/>
      <c r="D331" s="350"/>
      <c r="E331" s="359"/>
      <c r="F331" s="350"/>
      <c r="G331" s="350"/>
    </row>
    <row r="332" spans="3:7" ht="15">
      <c r="C332" s="350"/>
      <c r="D332" s="350"/>
      <c r="E332" s="359"/>
      <c r="F332" s="350"/>
      <c r="G332" s="350"/>
    </row>
    <row r="333" spans="3:7" ht="15">
      <c r="C333" s="350"/>
      <c r="D333" s="350"/>
      <c r="E333" s="359"/>
      <c r="F333" s="350"/>
      <c r="G333" s="350"/>
    </row>
    <row r="334" spans="3:7" ht="15">
      <c r="C334" s="350"/>
      <c r="D334" s="350"/>
      <c r="E334" s="359"/>
      <c r="F334" s="350"/>
      <c r="G334" s="350"/>
    </row>
    <row r="335" spans="3:7" ht="15">
      <c r="C335" s="350"/>
      <c r="D335" s="350"/>
      <c r="E335" s="359"/>
      <c r="F335" s="350"/>
      <c r="G335" s="350"/>
    </row>
    <row r="336" spans="3:7" ht="15">
      <c r="C336" s="350"/>
      <c r="D336" s="350"/>
      <c r="E336" s="359"/>
      <c r="F336" s="350"/>
      <c r="G336" s="350"/>
    </row>
    <row r="337" spans="3:7" ht="15">
      <c r="C337" s="350"/>
      <c r="D337" s="350"/>
      <c r="E337" s="359"/>
      <c r="F337" s="350"/>
      <c r="G337" s="350"/>
    </row>
    <row r="338" spans="3:7" ht="15">
      <c r="C338" s="350"/>
      <c r="D338" s="350"/>
      <c r="E338" s="359"/>
      <c r="F338" s="350"/>
      <c r="G338" s="350"/>
    </row>
    <row r="339" spans="3:7" ht="15">
      <c r="C339" s="350"/>
      <c r="D339" s="350"/>
      <c r="E339" s="359"/>
      <c r="F339" s="350"/>
      <c r="G339" s="350"/>
    </row>
    <row r="340" spans="3:7" ht="15">
      <c r="C340" s="350"/>
      <c r="D340" s="350"/>
      <c r="E340" s="359"/>
      <c r="F340" s="350"/>
      <c r="G340" s="350"/>
    </row>
    <row r="341" spans="3:7" ht="15">
      <c r="C341" s="350"/>
      <c r="D341" s="350"/>
      <c r="E341" s="359"/>
      <c r="F341" s="350"/>
      <c r="G341" s="350"/>
    </row>
    <row r="342" spans="3:7" ht="15">
      <c r="C342" s="350"/>
      <c r="D342" s="350"/>
      <c r="E342" s="359"/>
      <c r="F342" s="350"/>
      <c r="G342" s="350"/>
    </row>
    <row r="343" spans="3:7" ht="15">
      <c r="C343" s="350"/>
      <c r="D343" s="350"/>
      <c r="E343" s="359"/>
      <c r="F343" s="350"/>
      <c r="G343" s="350"/>
    </row>
    <row r="344" spans="3:7" ht="15">
      <c r="C344" s="350"/>
      <c r="D344" s="350"/>
      <c r="E344" s="359"/>
      <c r="F344" s="350"/>
      <c r="G344" s="350"/>
    </row>
    <row r="345" spans="3:7" ht="15">
      <c r="C345" s="350"/>
      <c r="D345" s="350"/>
      <c r="E345" s="359"/>
      <c r="F345" s="350"/>
      <c r="G345" s="350"/>
    </row>
    <row r="346" spans="3:7" ht="15">
      <c r="C346" s="350"/>
      <c r="D346" s="350"/>
      <c r="E346" s="359"/>
      <c r="F346" s="350"/>
      <c r="G346" s="350"/>
    </row>
    <row r="347" spans="3:7" ht="15">
      <c r="C347" s="350"/>
      <c r="D347" s="350"/>
      <c r="E347" s="359"/>
      <c r="F347" s="350"/>
      <c r="G347" s="350"/>
    </row>
    <row r="348" spans="3:7" ht="15">
      <c r="C348" s="350"/>
      <c r="D348" s="350"/>
      <c r="E348" s="359"/>
      <c r="F348" s="350"/>
      <c r="G348" s="350"/>
    </row>
    <row r="349" spans="3:7" ht="15">
      <c r="C349" s="350"/>
      <c r="D349" s="350"/>
      <c r="E349" s="359"/>
      <c r="F349" s="350"/>
      <c r="G349" s="350"/>
    </row>
    <row r="350" spans="3:7" ht="15">
      <c r="C350" s="350"/>
      <c r="D350" s="350"/>
      <c r="E350" s="359"/>
      <c r="F350" s="350"/>
      <c r="G350" s="350"/>
    </row>
    <row r="351" spans="3:7" ht="15">
      <c r="C351" s="350"/>
      <c r="D351" s="350"/>
      <c r="E351" s="359"/>
      <c r="F351" s="350"/>
      <c r="G351" s="350"/>
    </row>
    <row r="352" spans="3:7" ht="15">
      <c r="C352" s="350"/>
      <c r="D352" s="350"/>
      <c r="E352" s="359"/>
      <c r="F352" s="350"/>
      <c r="G352" s="350"/>
    </row>
    <row r="353" spans="3:7" ht="15">
      <c r="C353" s="350"/>
      <c r="D353" s="350"/>
      <c r="E353" s="359"/>
      <c r="F353" s="350"/>
      <c r="G353" s="350"/>
    </row>
    <row r="354" spans="3:7" ht="15">
      <c r="C354" s="350"/>
      <c r="D354" s="350"/>
      <c r="E354" s="359"/>
      <c r="F354" s="350"/>
      <c r="G354" s="350"/>
    </row>
    <row r="355" spans="3:7" ht="15">
      <c r="C355" s="350"/>
      <c r="D355" s="350"/>
      <c r="E355" s="359"/>
      <c r="F355" s="350"/>
      <c r="G355" s="350"/>
    </row>
    <row r="356" spans="3:7" ht="15">
      <c r="C356" s="350"/>
      <c r="D356" s="350"/>
      <c r="E356" s="359"/>
      <c r="F356" s="350"/>
      <c r="G356" s="350"/>
    </row>
    <row r="357" spans="3:7" ht="15">
      <c r="C357" s="350"/>
      <c r="D357" s="350"/>
      <c r="E357" s="359"/>
      <c r="F357" s="350"/>
      <c r="G357" s="350"/>
    </row>
    <row r="358" spans="3:7" ht="15">
      <c r="C358" s="350"/>
      <c r="D358" s="350"/>
      <c r="E358" s="359"/>
      <c r="F358" s="350"/>
      <c r="G358" s="350"/>
    </row>
    <row r="359" spans="3:7" ht="15">
      <c r="C359" s="350"/>
      <c r="D359" s="350"/>
      <c r="E359" s="359"/>
      <c r="F359" s="350"/>
      <c r="G359" s="350"/>
    </row>
    <row r="360" spans="3:7" ht="15">
      <c r="C360" s="350"/>
      <c r="D360" s="350"/>
      <c r="E360" s="359"/>
      <c r="F360" s="350"/>
      <c r="G360" s="350"/>
    </row>
    <row r="361" spans="3:7" ht="15">
      <c r="C361" s="350"/>
      <c r="D361" s="350"/>
      <c r="E361" s="359"/>
      <c r="F361" s="350"/>
      <c r="G361" s="350"/>
    </row>
    <row r="362" spans="3:7" ht="15">
      <c r="C362" s="350"/>
      <c r="D362" s="350"/>
      <c r="E362" s="359"/>
      <c r="F362" s="350"/>
      <c r="G362" s="350"/>
    </row>
    <row r="363" spans="3:7" ht="15">
      <c r="C363" s="350"/>
      <c r="D363" s="350"/>
      <c r="E363" s="359"/>
      <c r="F363" s="350"/>
      <c r="G363" s="350"/>
    </row>
    <row r="364" spans="3:7" ht="15">
      <c r="C364" s="350"/>
      <c r="D364" s="350"/>
      <c r="E364" s="359"/>
      <c r="F364" s="350"/>
      <c r="G364" s="350"/>
    </row>
    <row r="365" spans="3:7" ht="15">
      <c r="C365" s="350"/>
      <c r="D365" s="350"/>
      <c r="E365" s="359"/>
      <c r="F365" s="350"/>
      <c r="G365" s="350"/>
    </row>
    <row r="366" spans="3:7" ht="15">
      <c r="C366" s="350"/>
      <c r="D366" s="350"/>
      <c r="E366" s="359"/>
      <c r="F366" s="350"/>
      <c r="G366" s="350"/>
    </row>
    <row r="367" spans="3:7" ht="15">
      <c r="C367" s="350"/>
      <c r="D367" s="350"/>
      <c r="E367" s="359"/>
      <c r="F367" s="350"/>
      <c r="G367" s="350"/>
    </row>
    <row r="368" spans="3:7" ht="15">
      <c r="C368" s="350"/>
      <c r="D368" s="350"/>
      <c r="E368" s="359"/>
      <c r="F368" s="350"/>
      <c r="G368" s="350"/>
    </row>
    <row r="369" spans="3:7" ht="15">
      <c r="C369" s="350"/>
      <c r="D369" s="350"/>
      <c r="E369" s="359"/>
      <c r="F369" s="350"/>
      <c r="G369" s="350"/>
    </row>
    <row r="370" spans="3:7" ht="15">
      <c r="C370" s="350"/>
      <c r="D370" s="350"/>
      <c r="E370" s="359"/>
      <c r="F370" s="350"/>
      <c r="G370" s="350"/>
    </row>
    <row r="371" spans="3:7" ht="15">
      <c r="C371" s="350"/>
      <c r="D371" s="350"/>
      <c r="E371" s="359"/>
      <c r="F371" s="350"/>
      <c r="G371" s="350"/>
    </row>
    <row r="372" spans="3:7" ht="15">
      <c r="C372" s="350"/>
      <c r="D372" s="350"/>
      <c r="E372" s="359"/>
      <c r="F372" s="350"/>
      <c r="G372" s="350"/>
    </row>
    <row r="373" spans="3:7" ht="15">
      <c r="C373" s="350"/>
      <c r="D373" s="350"/>
      <c r="E373" s="359"/>
      <c r="F373" s="350"/>
      <c r="G373" s="350"/>
    </row>
    <row r="374" spans="3:7" ht="15">
      <c r="C374" s="350"/>
      <c r="D374" s="350"/>
      <c r="E374" s="359"/>
      <c r="F374" s="350"/>
      <c r="G374" s="350"/>
    </row>
    <row r="375" spans="3:7" ht="15">
      <c r="C375" s="350"/>
      <c r="D375" s="350"/>
      <c r="E375" s="359"/>
      <c r="F375" s="350"/>
      <c r="G375" s="350"/>
    </row>
    <row r="376" spans="3:7" ht="15">
      <c r="C376" s="350"/>
      <c r="D376" s="350"/>
      <c r="E376" s="359"/>
      <c r="F376" s="350"/>
      <c r="G376" s="350"/>
    </row>
    <row r="377" spans="3:7" ht="15">
      <c r="C377" s="350"/>
      <c r="D377" s="350"/>
      <c r="E377" s="359"/>
      <c r="F377" s="350"/>
      <c r="G377" s="350"/>
    </row>
    <row r="378" spans="3:7" ht="15">
      <c r="C378" s="350"/>
      <c r="D378" s="350"/>
      <c r="E378" s="359"/>
      <c r="F378" s="350"/>
      <c r="G378" s="350"/>
    </row>
    <row r="379" spans="3:7" ht="15">
      <c r="C379" s="350"/>
      <c r="D379" s="350"/>
      <c r="E379" s="359"/>
      <c r="F379" s="350"/>
      <c r="G379" s="350"/>
    </row>
    <row r="380" spans="3:7" ht="15">
      <c r="C380" s="350"/>
      <c r="D380" s="350"/>
      <c r="E380" s="359"/>
      <c r="F380" s="350"/>
      <c r="G380" s="350"/>
    </row>
    <row r="381" spans="3:7" ht="15">
      <c r="C381" s="350"/>
      <c r="D381" s="350"/>
      <c r="E381" s="359"/>
      <c r="F381" s="350"/>
      <c r="G381" s="350"/>
    </row>
    <row r="382" spans="3:7" ht="15">
      <c r="C382" s="350"/>
      <c r="D382" s="350"/>
      <c r="E382" s="359"/>
      <c r="F382" s="350"/>
      <c r="G382" s="350"/>
    </row>
    <row r="383" spans="3:7" ht="15">
      <c r="C383" s="350"/>
      <c r="D383" s="350"/>
      <c r="E383" s="359"/>
      <c r="F383" s="350"/>
      <c r="G383" s="350"/>
    </row>
    <row r="384" spans="3:7" ht="15">
      <c r="C384" s="350"/>
      <c r="D384" s="350"/>
      <c r="E384" s="359"/>
      <c r="F384" s="350"/>
      <c r="G384" s="350"/>
    </row>
    <row r="385" spans="3:7" ht="15">
      <c r="C385" s="350"/>
      <c r="D385" s="350"/>
      <c r="E385" s="359"/>
      <c r="F385" s="350"/>
      <c r="G385" s="350"/>
    </row>
    <row r="386" spans="3:7" ht="15">
      <c r="C386" s="350"/>
      <c r="D386" s="350"/>
      <c r="E386" s="359"/>
      <c r="F386" s="350"/>
      <c r="G386" s="350"/>
    </row>
    <row r="387" spans="3:7" ht="15">
      <c r="C387" s="350"/>
      <c r="D387" s="350"/>
      <c r="E387" s="359"/>
      <c r="F387" s="350"/>
      <c r="G387" s="350"/>
    </row>
    <row r="388" spans="3:7" ht="15">
      <c r="C388" s="350"/>
      <c r="D388" s="350"/>
      <c r="E388" s="359"/>
      <c r="F388" s="350"/>
      <c r="G388" s="350"/>
    </row>
    <row r="389" spans="3:7" ht="15">
      <c r="C389" s="350"/>
      <c r="D389" s="350"/>
      <c r="E389" s="359"/>
      <c r="F389" s="350"/>
      <c r="G389" s="350"/>
    </row>
    <row r="390" spans="3:7" ht="15">
      <c r="C390" s="350"/>
      <c r="D390" s="350"/>
      <c r="E390" s="359"/>
      <c r="F390" s="350"/>
      <c r="G390" s="350"/>
    </row>
    <row r="391" spans="3:7" ht="15">
      <c r="C391" s="350"/>
      <c r="D391" s="350"/>
      <c r="E391" s="359"/>
      <c r="F391" s="350"/>
      <c r="G391" s="350"/>
    </row>
    <row r="392" spans="3:7" ht="15">
      <c r="C392" s="350"/>
      <c r="D392" s="350"/>
      <c r="E392" s="359"/>
      <c r="F392" s="350"/>
      <c r="G392" s="350"/>
    </row>
    <row r="393" spans="3:7" ht="15">
      <c r="C393" s="350"/>
      <c r="D393" s="350"/>
      <c r="E393" s="359"/>
      <c r="F393" s="350"/>
      <c r="G393" s="350"/>
    </row>
    <row r="394" spans="3:7" ht="15">
      <c r="C394" s="350"/>
      <c r="D394" s="350"/>
      <c r="E394" s="359"/>
      <c r="F394" s="350"/>
      <c r="G394" s="350"/>
    </row>
    <row r="395" spans="3:7" ht="15">
      <c r="C395" s="350"/>
      <c r="D395" s="350"/>
      <c r="E395" s="359"/>
      <c r="F395" s="350"/>
      <c r="G395" s="350"/>
    </row>
    <row r="396" spans="3:7" ht="15">
      <c r="C396" s="350"/>
      <c r="D396" s="350"/>
      <c r="E396" s="359"/>
      <c r="F396" s="350"/>
      <c r="G396" s="350"/>
    </row>
    <row r="397" spans="3:7" ht="15">
      <c r="C397" s="350"/>
      <c r="D397" s="350"/>
      <c r="E397" s="359"/>
      <c r="F397" s="350"/>
      <c r="G397" s="350"/>
    </row>
    <row r="398" spans="3:7" ht="15">
      <c r="C398" s="350"/>
      <c r="D398" s="350"/>
      <c r="E398" s="359"/>
      <c r="F398" s="350"/>
      <c r="G398" s="350"/>
    </row>
    <row r="399" spans="3:7" ht="15">
      <c r="C399" s="350"/>
      <c r="D399" s="350"/>
      <c r="E399" s="359"/>
      <c r="F399" s="350"/>
      <c r="G399" s="350"/>
    </row>
    <row r="400" spans="3:7" ht="15">
      <c r="C400" s="350"/>
      <c r="D400" s="350"/>
      <c r="E400" s="359"/>
      <c r="F400" s="350"/>
      <c r="G400" s="350"/>
    </row>
    <row r="401" spans="3:7" ht="15">
      <c r="C401" s="350"/>
      <c r="D401" s="350"/>
      <c r="E401" s="359"/>
      <c r="F401" s="350"/>
      <c r="G401" s="350"/>
    </row>
    <row r="402" spans="3:7" ht="15">
      <c r="C402" s="350"/>
      <c r="D402" s="350"/>
      <c r="E402" s="359"/>
      <c r="F402" s="350"/>
      <c r="G402" s="350"/>
    </row>
    <row r="403" spans="3:7" ht="15">
      <c r="C403" s="350"/>
      <c r="D403" s="350"/>
      <c r="E403" s="359"/>
      <c r="F403" s="350"/>
      <c r="G403" s="350"/>
    </row>
    <row r="404" spans="3:7" ht="15">
      <c r="C404" s="350"/>
      <c r="D404" s="350"/>
      <c r="E404" s="359"/>
      <c r="F404" s="350"/>
      <c r="G404" s="350"/>
    </row>
    <row r="405" spans="3:7" ht="15">
      <c r="C405" s="350"/>
      <c r="D405" s="350"/>
      <c r="E405" s="359"/>
      <c r="F405" s="350"/>
      <c r="G405" s="350"/>
    </row>
    <row r="406" spans="3:7" ht="15">
      <c r="C406" s="350"/>
      <c r="D406" s="350"/>
      <c r="E406" s="359"/>
      <c r="F406" s="350"/>
      <c r="G406" s="350"/>
    </row>
    <row r="407" spans="3:7" ht="15">
      <c r="C407" s="350"/>
      <c r="D407" s="350"/>
      <c r="E407" s="359"/>
      <c r="F407" s="350"/>
      <c r="G407" s="350"/>
    </row>
    <row r="408" spans="3:7" ht="15">
      <c r="C408" s="350"/>
      <c r="D408" s="350"/>
      <c r="E408" s="359"/>
      <c r="F408" s="350"/>
      <c r="G408" s="350"/>
    </row>
    <row r="409" spans="3:7" ht="15">
      <c r="C409" s="350"/>
      <c r="D409" s="350"/>
      <c r="E409" s="359"/>
      <c r="F409" s="350"/>
      <c r="G409" s="350"/>
    </row>
    <row r="410" spans="3:7" ht="15">
      <c r="C410" s="350"/>
      <c r="D410" s="350"/>
      <c r="E410" s="359"/>
      <c r="F410" s="350"/>
      <c r="G410" s="350"/>
    </row>
    <row r="411" spans="3:7" ht="15">
      <c r="C411" s="350"/>
      <c r="D411" s="350"/>
      <c r="E411" s="359"/>
      <c r="F411" s="350"/>
      <c r="G411" s="350"/>
    </row>
    <row r="412" spans="3:7" ht="15">
      <c r="C412" s="350"/>
      <c r="D412" s="350"/>
      <c r="E412" s="359"/>
      <c r="F412" s="350"/>
      <c r="G412" s="350"/>
    </row>
    <row r="413" spans="3:7" ht="15">
      <c r="C413" s="350"/>
      <c r="D413" s="350"/>
      <c r="E413" s="359"/>
      <c r="F413" s="350"/>
      <c r="G413" s="350"/>
    </row>
    <row r="414" spans="3:7" ht="15">
      <c r="C414" s="350"/>
      <c r="D414" s="350"/>
      <c r="E414" s="359"/>
      <c r="F414" s="350"/>
      <c r="G414" s="350"/>
    </row>
    <row r="415" spans="3:7" ht="15">
      <c r="C415" s="350"/>
      <c r="D415" s="350"/>
      <c r="E415" s="359"/>
      <c r="F415" s="350"/>
      <c r="G415" s="350"/>
    </row>
    <row r="416" spans="3:7" ht="15">
      <c r="C416" s="350"/>
      <c r="D416" s="350"/>
      <c r="E416" s="359"/>
      <c r="F416" s="350"/>
      <c r="G416" s="350"/>
    </row>
    <row r="417" spans="3:7" ht="15">
      <c r="C417" s="350"/>
      <c r="D417" s="350"/>
      <c r="E417" s="359"/>
      <c r="F417" s="350"/>
      <c r="G417" s="350"/>
    </row>
    <row r="418" spans="3:7" ht="15">
      <c r="C418" s="350"/>
      <c r="D418" s="350"/>
      <c r="E418" s="359"/>
      <c r="F418" s="350"/>
      <c r="G418" s="350"/>
    </row>
    <row r="419" spans="3:7" ht="15">
      <c r="C419" s="350"/>
      <c r="D419" s="350"/>
      <c r="E419" s="359"/>
      <c r="F419" s="350"/>
      <c r="G419" s="350"/>
    </row>
    <row r="420" spans="3:7" ht="15">
      <c r="C420" s="350"/>
      <c r="D420" s="350"/>
      <c r="E420" s="359"/>
      <c r="F420" s="350"/>
      <c r="G420" s="350"/>
    </row>
    <row r="421" spans="3:7" ht="15">
      <c r="C421" s="350"/>
      <c r="D421" s="350"/>
      <c r="E421" s="359"/>
      <c r="F421" s="350"/>
      <c r="G421" s="350"/>
    </row>
    <row r="422" spans="3:7" ht="15">
      <c r="C422" s="350"/>
      <c r="D422" s="350"/>
      <c r="E422" s="359"/>
      <c r="F422" s="350"/>
      <c r="G422" s="350"/>
    </row>
    <row r="423" spans="3:7" ht="15">
      <c r="C423" s="350"/>
      <c r="D423" s="350"/>
      <c r="E423" s="359"/>
      <c r="F423" s="350"/>
      <c r="G423" s="350"/>
    </row>
    <row r="424" spans="3:7" ht="15">
      <c r="C424" s="350"/>
      <c r="D424" s="350"/>
      <c r="E424" s="359"/>
      <c r="F424" s="350"/>
      <c r="G424" s="350"/>
    </row>
    <row r="425" spans="3:7" ht="15">
      <c r="C425" s="350"/>
      <c r="D425" s="350"/>
      <c r="E425" s="359"/>
      <c r="F425" s="350"/>
      <c r="G425" s="350"/>
    </row>
    <row r="426" spans="3:7" ht="15">
      <c r="C426" s="350"/>
      <c r="D426" s="350"/>
      <c r="E426" s="359"/>
      <c r="F426" s="350"/>
      <c r="G426" s="350"/>
    </row>
    <row r="427" spans="3:7" ht="15">
      <c r="C427" s="350"/>
      <c r="D427" s="350"/>
      <c r="E427" s="359"/>
      <c r="F427" s="350"/>
      <c r="G427" s="350"/>
    </row>
    <row r="428" spans="3:7" ht="15">
      <c r="C428" s="350"/>
      <c r="D428" s="350"/>
      <c r="E428" s="359"/>
      <c r="F428" s="350"/>
      <c r="G428" s="350"/>
    </row>
    <row r="429" spans="3:7" ht="15">
      <c r="C429" s="350"/>
      <c r="D429" s="350"/>
      <c r="E429" s="359"/>
      <c r="F429" s="350"/>
      <c r="G429" s="350"/>
    </row>
    <row r="430" spans="3:7" ht="15">
      <c r="C430" s="350"/>
      <c r="D430" s="350"/>
      <c r="E430" s="359"/>
      <c r="F430" s="350"/>
      <c r="G430" s="350"/>
    </row>
    <row r="431" spans="3:7" ht="15">
      <c r="C431" s="350"/>
      <c r="D431" s="350"/>
      <c r="E431" s="359"/>
      <c r="F431" s="350"/>
      <c r="G431" s="350"/>
    </row>
    <row r="432" spans="3:7" ht="15">
      <c r="C432" s="350"/>
      <c r="D432" s="350"/>
      <c r="E432" s="359"/>
      <c r="F432" s="350"/>
      <c r="G432" s="350"/>
    </row>
    <row r="433" spans="3:7" ht="15">
      <c r="C433" s="350"/>
      <c r="D433" s="350"/>
      <c r="E433" s="359"/>
      <c r="F433" s="350"/>
      <c r="G433" s="350"/>
    </row>
    <row r="434" spans="3:7" ht="15">
      <c r="C434" s="350"/>
      <c r="D434" s="350"/>
      <c r="E434" s="359"/>
      <c r="F434" s="350"/>
      <c r="G434" s="350"/>
    </row>
    <row r="435" spans="3:7" ht="15">
      <c r="C435" s="350"/>
      <c r="D435" s="350"/>
      <c r="E435" s="359"/>
      <c r="F435" s="350"/>
      <c r="G435" s="350"/>
    </row>
    <row r="436" spans="3:7" ht="15">
      <c r="C436" s="350"/>
      <c r="D436" s="350"/>
      <c r="E436" s="359"/>
      <c r="F436" s="350"/>
      <c r="G436" s="350"/>
    </row>
    <row r="437" spans="3:7" ht="15">
      <c r="C437" s="350"/>
      <c r="D437" s="350"/>
      <c r="E437" s="359"/>
      <c r="F437" s="350"/>
      <c r="G437" s="350"/>
    </row>
    <row r="438" spans="3:7" ht="15">
      <c r="C438" s="350"/>
      <c r="D438" s="350"/>
      <c r="E438" s="359"/>
      <c r="F438" s="350"/>
      <c r="G438" s="350"/>
    </row>
    <row r="439" spans="3:7" ht="15">
      <c r="C439" s="350"/>
      <c r="D439" s="350"/>
      <c r="E439" s="359"/>
      <c r="F439" s="350"/>
      <c r="G439" s="350"/>
    </row>
    <row r="440" spans="3:7" ht="15">
      <c r="C440" s="350"/>
      <c r="D440" s="350"/>
      <c r="E440" s="359"/>
      <c r="F440" s="350"/>
      <c r="G440" s="350"/>
    </row>
    <row r="441" spans="3:7" ht="15">
      <c r="C441" s="350"/>
      <c r="D441" s="350"/>
      <c r="E441" s="359"/>
      <c r="F441" s="350"/>
      <c r="G441" s="350"/>
    </row>
    <row r="442" spans="3:7" ht="15">
      <c r="C442" s="350"/>
      <c r="D442" s="350"/>
      <c r="E442" s="359"/>
      <c r="F442" s="350"/>
      <c r="G442" s="350"/>
    </row>
    <row r="443" spans="3:7" ht="15">
      <c r="C443" s="350"/>
      <c r="D443" s="350"/>
      <c r="E443" s="359"/>
      <c r="F443" s="350"/>
      <c r="G443" s="350"/>
    </row>
    <row r="444" spans="3:7" ht="15">
      <c r="C444" s="350"/>
      <c r="D444" s="350"/>
      <c r="E444" s="359"/>
      <c r="F444" s="350"/>
      <c r="G444" s="350"/>
    </row>
    <row r="445" spans="3:7" ht="15">
      <c r="C445" s="350"/>
      <c r="D445" s="350"/>
      <c r="E445" s="359"/>
      <c r="F445" s="350"/>
      <c r="G445" s="350"/>
    </row>
    <row r="446" spans="3:7" ht="15">
      <c r="C446" s="350"/>
      <c r="D446" s="350"/>
      <c r="E446" s="359"/>
      <c r="F446" s="350"/>
      <c r="G446" s="350"/>
    </row>
    <row r="447" spans="3:7" ht="15">
      <c r="C447" s="350"/>
      <c r="D447" s="350"/>
      <c r="E447" s="359"/>
      <c r="F447" s="350"/>
      <c r="G447" s="350"/>
    </row>
    <row r="448" spans="3:7" ht="15">
      <c r="C448" s="350"/>
      <c r="D448" s="350"/>
      <c r="E448" s="359"/>
      <c r="F448" s="350"/>
      <c r="G448" s="350"/>
    </row>
    <row r="449" spans="3:7" ht="15">
      <c r="C449" s="350"/>
      <c r="D449" s="350"/>
      <c r="E449" s="359"/>
      <c r="F449" s="350"/>
      <c r="G449" s="350"/>
    </row>
    <row r="450" spans="3:7" ht="15">
      <c r="C450" s="350"/>
      <c r="D450" s="350"/>
      <c r="E450" s="359"/>
      <c r="F450" s="350"/>
      <c r="G450" s="350"/>
    </row>
    <row r="451" spans="3:7" ht="15">
      <c r="C451" s="350"/>
      <c r="D451" s="350"/>
      <c r="E451" s="359"/>
      <c r="F451" s="350"/>
      <c r="G451" s="350"/>
    </row>
    <row r="452" spans="3:7" ht="15">
      <c r="C452" s="350"/>
      <c r="D452" s="350"/>
      <c r="E452" s="359"/>
      <c r="F452" s="350"/>
      <c r="G452" s="350"/>
    </row>
    <row r="453" spans="3:7" ht="15">
      <c r="C453" s="350"/>
      <c r="D453" s="350"/>
      <c r="E453" s="359"/>
      <c r="F453" s="350"/>
      <c r="G453" s="350"/>
    </row>
    <row r="454" spans="3:7" ht="15">
      <c r="C454" s="350"/>
      <c r="D454" s="350"/>
      <c r="E454" s="359"/>
      <c r="F454" s="350"/>
      <c r="G454" s="350"/>
    </row>
    <row r="455" spans="3:7" ht="15">
      <c r="C455" s="350"/>
      <c r="D455" s="350"/>
      <c r="E455" s="359"/>
      <c r="F455" s="350"/>
      <c r="G455" s="350"/>
    </row>
    <row r="456" spans="3:7" ht="15">
      <c r="C456" s="350"/>
      <c r="D456" s="350"/>
      <c r="E456" s="359"/>
      <c r="F456" s="350"/>
      <c r="G456" s="350"/>
    </row>
    <row r="457" spans="3:7" ht="15">
      <c r="C457" s="350"/>
      <c r="D457" s="350"/>
      <c r="E457" s="359"/>
      <c r="F457" s="350"/>
      <c r="G457" s="350"/>
    </row>
    <row r="458" spans="3:7" ht="15">
      <c r="C458" s="350"/>
      <c r="D458" s="350"/>
      <c r="E458" s="359"/>
      <c r="F458" s="350"/>
      <c r="G458" s="350"/>
    </row>
    <row r="459" spans="3:7" ht="15">
      <c r="C459" s="350"/>
      <c r="D459" s="350"/>
      <c r="E459" s="359"/>
      <c r="F459" s="350"/>
      <c r="G459" s="350"/>
    </row>
    <row r="460" spans="3:7" ht="15">
      <c r="C460" s="350"/>
      <c r="D460" s="350"/>
      <c r="E460" s="359"/>
      <c r="F460" s="350"/>
      <c r="G460" s="350"/>
    </row>
    <row r="461" spans="3:7" ht="15">
      <c r="C461" s="350"/>
      <c r="D461" s="350"/>
      <c r="E461" s="359"/>
      <c r="F461" s="350"/>
      <c r="G461" s="350"/>
    </row>
    <row r="462" spans="3:7" ht="15">
      <c r="C462" s="350"/>
      <c r="D462" s="350"/>
      <c r="E462" s="359"/>
      <c r="F462" s="350"/>
      <c r="G462" s="350"/>
    </row>
    <row r="463" spans="3:7" ht="15">
      <c r="C463" s="350"/>
      <c r="D463" s="350"/>
      <c r="E463" s="359"/>
      <c r="F463" s="350"/>
      <c r="G463" s="350"/>
    </row>
    <row r="464" spans="3:7" ht="15">
      <c r="C464" s="350"/>
      <c r="D464" s="350"/>
      <c r="E464" s="359"/>
      <c r="F464" s="350"/>
      <c r="G464" s="350"/>
    </row>
    <row r="465" spans="3:7" ht="15">
      <c r="C465" s="350"/>
      <c r="D465" s="350"/>
      <c r="E465" s="359"/>
      <c r="F465" s="350"/>
      <c r="G465" s="350"/>
    </row>
    <row r="466" spans="3:7" ht="15">
      <c r="C466" s="350"/>
      <c r="D466" s="350"/>
      <c r="E466" s="359"/>
      <c r="F466" s="350"/>
      <c r="G466" s="350"/>
    </row>
    <row r="467" spans="3:7" ht="15">
      <c r="C467" s="350"/>
      <c r="D467" s="350"/>
      <c r="E467" s="359"/>
      <c r="F467" s="350"/>
      <c r="G467" s="350"/>
    </row>
    <row r="468" spans="3:7" ht="15">
      <c r="C468" s="350"/>
      <c r="D468" s="350"/>
      <c r="E468" s="359"/>
      <c r="F468" s="350"/>
      <c r="G468" s="350"/>
    </row>
    <row r="469" spans="3:7" ht="15">
      <c r="C469" s="350"/>
      <c r="D469" s="350"/>
      <c r="E469" s="359"/>
      <c r="F469" s="350"/>
      <c r="G469" s="350"/>
    </row>
    <row r="470" spans="3:7" ht="15">
      <c r="C470" s="350"/>
      <c r="D470" s="350"/>
      <c r="E470" s="359"/>
      <c r="F470" s="350"/>
      <c r="G470" s="350"/>
    </row>
    <row r="471" spans="3:7" ht="15">
      <c r="C471" s="350"/>
      <c r="D471" s="350"/>
      <c r="E471" s="359"/>
      <c r="F471" s="350"/>
      <c r="G471" s="350"/>
    </row>
    <row r="472" spans="3:7" ht="15">
      <c r="C472" s="350"/>
      <c r="D472" s="350"/>
      <c r="E472" s="359"/>
      <c r="F472" s="350"/>
      <c r="G472" s="350"/>
    </row>
    <row r="473" spans="3:7" ht="15">
      <c r="C473" s="350"/>
      <c r="D473" s="350"/>
      <c r="E473" s="359"/>
      <c r="F473" s="350"/>
      <c r="G473" s="350"/>
    </row>
    <row r="474" spans="3:7" ht="15">
      <c r="C474" s="350"/>
      <c r="D474" s="350"/>
      <c r="E474" s="359"/>
      <c r="F474" s="350"/>
      <c r="G474" s="350"/>
    </row>
    <row r="475" spans="3:7" ht="15">
      <c r="C475" s="350"/>
      <c r="D475" s="350"/>
      <c r="E475" s="359"/>
      <c r="F475" s="350"/>
      <c r="G475" s="350"/>
    </row>
    <row r="476" spans="3:7" ht="15">
      <c r="C476" s="350"/>
      <c r="D476" s="350"/>
      <c r="E476" s="359"/>
      <c r="F476" s="350"/>
      <c r="G476" s="350"/>
    </row>
    <row r="477" spans="3:7" ht="15">
      <c r="C477" s="350"/>
      <c r="D477" s="350"/>
      <c r="E477" s="359"/>
      <c r="F477" s="350"/>
      <c r="G477" s="350"/>
    </row>
    <row r="478" spans="3:7" ht="15">
      <c r="C478" s="350"/>
      <c r="D478" s="350"/>
      <c r="E478" s="359"/>
      <c r="F478" s="350"/>
      <c r="G478" s="350"/>
    </row>
    <row r="479" spans="3:7" ht="15">
      <c r="C479" s="350"/>
      <c r="D479" s="350"/>
      <c r="E479" s="359"/>
      <c r="F479" s="350"/>
      <c r="G479" s="350"/>
    </row>
    <row r="480" spans="3:7" ht="15">
      <c r="C480" s="350"/>
      <c r="D480" s="350"/>
      <c r="E480" s="359"/>
      <c r="F480" s="350"/>
      <c r="G480" s="350"/>
    </row>
    <row r="481" spans="3:7" ht="15">
      <c r="C481" s="350"/>
      <c r="D481" s="350"/>
      <c r="E481" s="359"/>
      <c r="F481" s="350"/>
      <c r="G481" s="350"/>
    </row>
    <row r="482" spans="3:7" ht="15">
      <c r="C482" s="350"/>
      <c r="D482" s="350"/>
      <c r="E482" s="359"/>
      <c r="F482" s="350"/>
      <c r="G482" s="350"/>
    </row>
    <row r="483" spans="3:7" ht="15">
      <c r="C483" s="350"/>
      <c r="D483" s="350"/>
      <c r="E483" s="359"/>
      <c r="F483" s="350"/>
      <c r="G483" s="350"/>
    </row>
    <row r="484" spans="3:7" ht="15">
      <c r="C484" s="350"/>
      <c r="D484" s="350"/>
      <c r="E484" s="359"/>
      <c r="F484" s="350"/>
      <c r="G484" s="350"/>
    </row>
    <row r="485" spans="3:7" ht="15">
      <c r="C485" s="350"/>
      <c r="D485" s="350"/>
      <c r="E485" s="359"/>
      <c r="F485" s="350"/>
      <c r="G485" s="350"/>
    </row>
    <row r="486" spans="3:7" ht="15">
      <c r="C486" s="350"/>
      <c r="D486" s="350"/>
      <c r="E486" s="359"/>
      <c r="F486" s="350"/>
      <c r="G486" s="350"/>
    </row>
    <row r="487" spans="3:7" ht="15">
      <c r="C487" s="350"/>
      <c r="D487" s="350"/>
      <c r="E487" s="359"/>
      <c r="F487" s="350"/>
      <c r="G487" s="350"/>
    </row>
    <row r="488" spans="3:7" ht="15">
      <c r="C488" s="350"/>
      <c r="D488" s="350"/>
      <c r="E488" s="359"/>
      <c r="F488" s="350"/>
      <c r="G488" s="350"/>
    </row>
    <row r="489" spans="3:7" ht="15">
      <c r="C489" s="350"/>
      <c r="D489" s="350"/>
      <c r="E489" s="359"/>
      <c r="F489" s="350"/>
      <c r="G489" s="350"/>
    </row>
    <row r="490" spans="3:7" ht="15">
      <c r="C490" s="350"/>
      <c r="D490" s="350"/>
      <c r="E490" s="359"/>
      <c r="F490" s="350"/>
      <c r="G490" s="350"/>
    </row>
    <row r="491" spans="3:7" ht="15">
      <c r="C491" s="350"/>
      <c r="D491" s="350"/>
      <c r="E491" s="359"/>
      <c r="F491" s="350"/>
      <c r="G491" s="350"/>
    </row>
    <row r="492" spans="3:7" ht="15">
      <c r="C492" s="350"/>
      <c r="D492" s="350"/>
      <c r="E492" s="359"/>
      <c r="F492" s="350"/>
      <c r="G492" s="350"/>
    </row>
    <row r="493" spans="3:7" ht="15">
      <c r="C493" s="350"/>
      <c r="D493" s="350"/>
      <c r="E493" s="359"/>
      <c r="F493" s="350"/>
      <c r="G493" s="350"/>
    </row>
    <row r="494" spans="3:7" ht="15">
      <c r="C494" s="350"/>
      <c r="D494" s="350"/>
      <c r="E494" s="359"/>
      <c r="F494" s="350"/>
      <c r="G494" s="350"/>
    </row>
    <row r="495" spans="3:7" ht="15">
      <c r="C495" s="350"/>
      <c r="D495" s="350"/>
      <c r="E495" s="359"/>
      <c r="F495" s="350"/>
      <c r="G495" s="350"/>
    </row>
    <row r="496" spans="3:7" ht="15">
      <c r="C496" s="350"/>
      <c r="D496" s="350"/>
      <c r="E496" s="359"/>
      <c r="F496" s="350"/>
      <c r="G496" s="350"/>
    </row>
    <row r="497" spans="3:7" ht="15">
      <c r="C497" s="350"/>
      <c r="D497" s="350"/>
      <c r="E497" s="359"/>
      <c r="F497" s="350"/>
      <c r="G497" s="350"/>
    </row>
    <row r="498" spans="3:7" ht="15">
      <c r="C498" s="350"/>
      <c r="D498" s="350"/>
      <c r="E498" s="359"/>
      <c r="F498" s="350"/>
      <c r="G498" s="350"/>
    </row>
    <row r="499" spans="3:7" ht="15">
      <c r="C499" s="350"/>
      <c r="D499" s="350"/>
      <c r="E499" s="359"/>
      <c r="F499" s="350"/>
      <c r="G499" s="350"/>
    </row>
    <row r="500" spans="3:7" ht="15">
      <c r="C500" s="350"/>
      <c r="D500" s="350"/>
      <c r="E500" s="359"/>
      <c r="F500" s="350"/>
      <c r="G500" s="350"/>
    </row>
    <row r="501" spans="3:7" ht="15">
      <c r="C501" s="350"/>
      <c r="D501" s="350"/>
      <c r="E501" s="359"/>
      <c r="F501" s="350"/>
      <c r="G501" s="350"/>
    </row>
    <row r="502" spans="3:7" ht="15">
      <c r="C502" s="350"/>
      <c r="D502" s="350"/>
      <c r="E502" s="359"/>
      <c r="F502" s="350"/>
      <c r="G502" s="350"/>
    </row>
    <row r="503" spans="3:7" ht="15">
      <c r="C503" s="350"/>
      <c r="D503" s="350"/>
      <c r="E503" s="359"/>
      <c r="F503" s="350"/>
      <c r="G503" s="350"/>
    </row>
    <row r="504" spans="3:7" ht="15">
      <c r="C504" s="350"/>
      <c r="D504" s="350"/>
      <c r="E504" s="359"/>
      <c r="F504" s="350"/>
      <c r="G504" s="350"/>
    </row>
    <row r="505" spans="3:7" ht="15">
      <c r="C505" s="350"/>
      <c r="D505" s="350"/>
      <c r="E505" s="359"/>
      <c r="F505" s="350"/>
      <c r="G505" s="350"/>
    </row>
    <row r="506" spans="3:7" ht="15">
      <c r="C506" s="350"/>
      <c r="D506" s="350"/>
      <c r="E506" s="359"/>
      <c r="F506" s="350"/>
      <c r="G506" s="350"/>
    </row>
    <row r="507" spans="3:7" ht="15">
      <c r="C507" s="350"/>
      <c r="D507" s="350"/>
      <c r="E507" s="359"/>
      <c r="F507" s="350"/>
      <c r="G507" s="350"/>
    </row>
    <row r="508" spans="3:7" ht="15">
      <c r="C508" s="350"/>
      <c r="D508" s="350"/>
      <c r="E508" s="359"/>
      <c r="F508" s="350"/>
      <c r="G508" s="350"/>
    </row>
    <row r="509" spans="3:7" ht="15">
      <c r="C509" s="350"/>
      <c r="D509" s="350"/>
      <c r="E509" s="359"/>
      <c r="F509" s="350"/>
      <c r="G509" s="350"/>
    </row>
    <row r="510" spans="3:7" ht="15">
      <c r="C510" s="350"/>
      <c r="D510" s="350"/>
      <c r="E510" s="359"/>
      <c r="F510" s="350"/>
      <c r="G510" s="350"/>
    </row>
    <row r="511" spans="3:7" ht="15">
      <c r="C511" s="350"/>
      <c r="D511" s="350"/>
      <c r="E511" s="359"/>
      <c r="F511" s="350"/>
      <c r="G511" s="350"/>
    </row>
    <row r="512" spans="3:7" ht="15">
      <c r="C512" s="350"/>
      <c r="D512" s="350"/>
      <c r="E512" s="359"/>
      <c r="F512" s="350"/>
      <c r="G512" s="350"/>
    </row>
    <row r="513" spans="3:7" ht="15">
      <c r="C513" s="350"/>
      <c r="D513" s="350"/>
      <c r="E513" s="359"/>
      <c r="F513" s="350"/>
      <c r="G513" s="350"/>
    </row>
    <row r="514" spans="3:7" ht="15">
      <c r="C514" s="350"/>
      <c r="D514" s="350"/>
      <c r="E514" s="359"/>
      <c r="F514" s="350"/>
      <c r="G514" s="350"/>
    </row>
    <row r="515" spans="3:7" ht="15">
      <c r="C515" s="350"/>
      <c r="D515" s="350"/>
      <c r="E515" s="359"/>
      <c r="F515" s="350"/>
      <c r="G515" s="350"/>
    </row>
    <row r="516" spans="3:7" ht="15">
      <c r="C516" s="350"/>
      <c r="D516" s="350"/>
      <c r="E516" s="359"/>
      <c r="F516" s="350"/>
      <c r="G516" s="350"/>
    </row>
    <row r="517" spans="3:7" ht="15">
      <c r="C517" s="350"/>
      <c r="D517" s="350"/>
      <c r="E517" s="359"/>
      <c r="F517" s="350"/>
      <c r="G517" s="350"/>
    </row>
    <row r="518" spans="3:7" ht="15">
      <c r="C518" s="350"/>
      <c r="D518" s="350"/>
      <c r="E518" s="359"/>
      <c r="F518" s="350"/>
      <c r="G518" s="350"/>
    </row>
    <row r="519" spans="3:7" ht="15">
      <c r="C519" s="350"/>
      <c r="D519" s="350"/>
      <c r="E519" s="359"/>
      <c r="F519" s="350"/>
      <c r="G519" s="350"/>
    </row>
    <row r="520" spans="3:7" ht="15">
      <c r="C520" s="350"/>
      <c r="D520" s="350"/>
      <c r="E520" s="359"/>
      <c r="F520" s="350"/>
      <c r="G520" s="350"/>
    </row>
    <row r="521" spans="3:7" ht="15">
      <c r="C521" s="350"/>
      <c r="D521" s="350"/>
      <c r="E521" s="359"/>
      <c r="F521" s="350"/>
      <c r="G521" s="350"/>
    </row>
    <row r="522" spans="3:7" ht="15">
      <c r="C522" s="350"/>
      <c r="D522" s="350"/>
      <c r="E522" s="359"/>
      <c r="F522" s="350"/>
      <c r="G522" s="350"/>
    </row>
    <row r="523" spans="3:7" ht="15">
      <c r="C523" s="350"/>
      <c r="D523" s="350"/>
      <c r="E523" s="359"/>
      <c r="F523" s="350"/>
      <c r="G523" s="350"/>
    </row>
    <row r="524" spans="3:7" ht="15">
      <c r="C524" s="350"/>
      <c r="D524" s="350"/>
      <c r="E524" s="359"/>
      <c r="F524" s="350"/>
      <c r="G524" s="350"/>
    </row>
    <row r="525" spans="3:7" ht="15">
      <c r="C525" s="350"/>
      <c r="D525" s="350"/>
      <c r="E525" s="359"/>
      <c r="F525" s="350"/>
      <c r="G525" s="350"/>
    </row>
    <row r="526" spans="3:7" ht="15">
      <c r="C526" s="350"/>
      <c r="D526" s="350"/>
      <c r="E526" s="359"/>
      <c r="F526" s="350"/>
      <c r="G526" s="350"/>
    </row>
    <row r="527" spans="3:7" ht="15">
      <c r="C527" s="350"/>
      <c r="D527" s="350"/>
      <c r="E527" s="359"/>
      <c r="F527" s="350"/>
      <c r="G527" s="350"/>
    </row>
    <row r="528" spans="3:7" ht="15">
      <c r="C528" s="350"/>
      <c r="D528" s="350"/>
      <c r="E528" s="359"/>
      <c r="F528" s="350"/>
      <c r="G528" s="350"/>
    </row>
    <row r="529" spans="3:7" ht="15">
      <c r="C529" s="350"/>
      <c r="D529" s="350"/>
      <c r="E529" s="359"/>
      <c r="F529" s="350"/>
      <c r="G529" s="350"/>
    </row>
    <row r="530" spans="3:7" ht="15">
      <c r="C530" s="350"/>
      <c r="D530" s="350"/>
      <c r="E530" s="359"/>
      <c r="F530" s="350"/>
      <c r="G530" s="350"/>
    </row>
    <row r="531" spans="3:7" ht="15">
      <c r="C531" s="350"/>
      <c r="D531" s="350"/>
      <c r="E531" s="359"/>
      <c r="F531" s="350"/>
      <c r="G531" s="350"/>
    </row>
    <row r="532" spans="3:7" ht="15">
      <c r="C532" s="350"/>
      <c r="D532" s="350"/>
      <c r="E532" s="359"/>
      <c r="F532" s="350"/>
      <c r="G532" s="350"/>
    </row>
    <row r="533" spans="3:7" ht="15">
      <c r="C533" s="350"/>
      <c r="D533" s="350"/>
      <c r="E533" s="359"/>
      <c r="F533" s="350"/>
      <c r="G533" s="350"/>
    </row>
    <row r="534" spans="3:7" ht="15">
      <c r="C534" s="350"/>
      <c r="D534" s="350"/>
      <c r="E534" s="359"/>
      <c r="F534" s="350"/>
      <c r="G534" s="350"/>
    </row>
    <row r="535" spans="3:7" ht="15">
      <c r="C535" s="350"/>
      <c r="D535" s="350"/>
      <c r="E535" s="359"/>
      <c r="F535" s="350"/>
      <c r="G535" s="350"/>
    </row>
    <row r="536" spans="3:7" ht="15">
      <c r="C536" s="350"/>
      <c r="D536" s="350"/>
      <c r="E536" s="359"/>
      <c r="F536" s="350"/>
      <c r="G536" s="350"/>
    </row>
    <row r="537" spans="3:7" ht="15">
      <c r="C537" s="350"/>
      <c r="D537" s="350"/>
      <c r="E537" s="359"/>
      <c r="F537" s="350"/>
      <c r="G537" s="350"/>
    </row>
    <row r="538" spans="3:7" ht="15">
      <c r="C538" s="350"/>
      <c r="D538" s="350"/>
      <c r="E538" s="359"/>
      <c r="F538" s="350"/>
      <c r="G538" s="350"/>
    </row>
    <row r="539" spans="3:7" ht="15">
      <c r="C539" s="350"/>
      <c r="D539" s="350"/>
      <c r="E539" s="359"/>
      <c r="F539" s="350"/>
      <c r="G539" s="350"/>
    </row>
    <row r="540" spans="3:7" ht="15">
      <c r="C540" s="350"/>
      <c r="D540" s="350"/>
      <c r="E540" s="359"/>
      <c r="F540" s="350"/>
      <c r="G540" s="350"/>
    </row>
    <row r="541" spans="3:7" ht="15">
      <c r="C541" s="350"/>
      <c r="D541" s="350"/>
      <c r="E541" s="359"/>
      <c r="F541" s="350"/>
      <c r="G541" s="350"/>
    </row>
    <row r="542" spans="3:7" ht="15">
      <c r="C542" s="350"/>
      <c r="D542" s="350"/>
      <c r="E542" s="359"/>
      <c r="F542" s="350"/>
      <c r="G542" s="350"/>
    </row>
    <row r="543" spans="3:7" ht="15">
      <c r="C543" s="350"/>
      <c r="D543" s="350"/>
      <c r="E543" s="359"/>
      <c r="F543" s="350"/>
      <c r="G543" s="350"/>
    </row>
    <row r="544" spans="3:7" ht="15">
      <c r="C544" s="350"/>
      <c r="D544" s="350"/>
      <c r="E544" s="359"/>
      <c r="F544" s="350"/>
      <c r="G544" s="350"/>
    </row>
    <row r="545" spans="3:7" ht="15">
      <c r="C545" s="350"/>
      <c r="D545" s="350"/>
      <c r="E545" s="359"/>
      <c r="F545" s="350"/>
      <c r="G545" s="350"/>
    </row>
    <row r="546" spans="3:7" ht="15">
      <c r="C546" s="350"/>
      <c r="D546" s="350"/>
      <c r="E546" s="359"/>
      <c r="F546" s="350"/>
      <c r="G546" s="350"/>
    </row>
    <row r="547" spans="3:7" ht="15">
      <c r="C547" s="350"/>
      <c r="D547" s="350"/>
      <c r="E547" s="359"/>
      <c r="F547" s="350"/>
      <c r="G547" s="350"/>
    </row>
    <row r="548" spans="3:7" ht="15">
      <c r="C548" s="350"/>
      <c r="D548" s="350"/>
      <c r="E548" s="359"/>
      <c r="F548" s="350"/>
      <c r="G548" s="350"/>
    </row>
    <row r="549" spans="3:7" ht="15">
      <c r="C549" s="350"/>
      <c r="D549" s="350"/>
      <c r="E549" s="359"/>
      <c r="F549" s="350"/>
      <c r="G549" s="350"/>
    </row>
    <row r="550" spans="3:7" ht="15">
      <c r="C550" s="350"/>
      <c r="D550" s="350"/>
      <c r="E550" s="359"/>
      <c r="F550" s="350"/>
      <c r="G550" s="350"/>
    </row>
    <row r="551" spans="3:7" ht="15">
      <c r="C551" s="350"/>
      <c r="D551" s="350"/>
      <c r="E551" s="359"/>
      <c r="F551" s="350"/>
      <c r="G551" s="350"/>
    </row>
    <row r="552" spans="3:7" ht="15">
      <c r="C552" s="350"/>
      <c r="D552" s="350"/>
      <c r="E552" s="359"/>
      <c r="F552" s="350"/>
      <c r="G552" s="350"/>
    </row>
    <row r="553" spans="3:7" ht="15">
      <c r="C553" s="350"/>
      <c r="D553" s="350"/>
      <c r="E553" s="359"/>
      <c r="F553" s="350"/>
      <c r="G553" s="350"/>
    </row>
    <row r="554" spans="3:7" ht="15">
      <c r="C554" s="350"/>
      <c r="D554" s="350"/>
      <c r="E554" s="359"/>
      <c r="F554" s="350"/>
      <c r="G554" s="350"/>
    </row>
    <row r="555" spans="3:7" ht="15">
      <c r="C555" s="350"/>
      <c r="D555" s="350"/>
      <c r="E555" s="359"/>
      <c r="F555" s="350"/>
      <c r="G555" s="350"/>
    </row>
    <row r="556" spans="3:7" ht="15">
      <c r="C556" s="350"/>
      <c r="D556" s="350"/>
      <c r="E556" s="359"/>
      <c r="F556" s="350"/>
      <c r="G556" s="350"/>
    </row>
    <row r="557" spans="3:7" ht="15">
      <c r="C557" s="350"/>
      <c r="D557" s="350"/>
      <c r="E557" s="359"/>
      <c r="F557" s="350"/>
      <c r="G557" s="350"/>
    </row>
    <row r="558" spans="3:7" ht="15">
      <c r="C558" s="350"/>
      <c r="D558" s="350"/>
      <c r="E558" s="359"/>
      <c r="F558" s="350"/>
      <c r="G558" s="350"/>
    </row>
    <row r="559" spans="3:7" ht="15">
      <c r="C559" s="350"/>
      <c r="D559" s="350"/>
      <c r="E559" s="359"/>
      <c r="F559" s="350"/>
      <c r="G559" s="350"/>
    </row>
    <row r="560" spans="3:7" ht="15">
      <c r="C560" s="350"/>
      <c r="D560" s="350"/>
      <c r="E560" s="359"/>
      <c r="F560" s="350"/>
      <c r="G560" s="350"/>
    </row>
    <row r="561" spans="3:7" ht="15">
      <c r="C561" s="350"/>
      <c r="D561" s="350"/>
      <c r="E561" s="359"/>
      <c r="F561" s="350"/>
      <c r="G561" s="350"/>
    </row>
    <row r="562" spans="3:7" ht="15">
      <c r="C562" s="350"/>
      <c r="D562" s="350"/>
      <c r="E562" s="359"/>
      <c r="F562" s="350"/>
      <c r="G562" s="350"/>
    </row>
    <row r="563" spans="3:7" ht="15">
      <c r="C563" s="350"/>
      <c r="D563" s="350"/>
      <c r="E563" s="359"/>
      <c r="F563" s="350"/>
      <c r="G563" s="350"/>
    </row>
    <row r="564" spans="3:7" ht="15">
      <c r="C564" s="350"/>
      <c r="D564" s="350"/>
      <c r="E564" s="359"/>
      <c r="F564" s="350"/>
      <c r="G564" s="350"/>
    </row>
    <row r="565" spans="3:7" ht="15">
      <c r="C565" s="350"/>
      <c r="D565" s="350"/>
      <c r="E565" s="359"/>
      <c r="F565" s="350"/>
      <c r="G565" s="350"/>
    </row>
    <row r="566" spans="3:7" ht="15">
      <c r="C566" s="350"/>
      <c r="D566" s="350"/>
      <c r="E566" s="359"/>
      <c r="F566" s="350"/>
      <c r="G566" s="350"/>
    </row>
    <row r="567" spans="3:7" ht="15">
      <c r="C567" s="350"/>
      <c r="D567" s="350"/>
      <c r="E567" s="359"/>
      <c r="F567" s="350"/>
      <c r="G567" s="350"/>
    </row>
    <row r="568" spans="3:7" ht="15">
      <c r="C568" s="350"/>
      <c r="D568" s="350"/>
      <c r="E568" s="359"/>
      <c r="F568" s="350"/>
      <c r="G568" s="350"/>
    </row>
    <row r="569" spans="3:7" ht="15">
      <c r="C569" s="350"/>
      <c r="D569" s="350"/>
      <c r="E569" s="359"/>
      <c r="F569" s="350"/>
      <c r="G569" s="350"/>
    </row>
    <row r="570" spans="3:7" ht="15">
      <c r="C570" s="350"/>
      <c r="D570" s="350"/>
      <c r="E570" s="359"/>
      <c r="F570" s="350"/>
      <c r="G570" s="350"/>
    </row>
    <row r="571" spans="3:7" ht="15">
      <c r="C571" s="350"/>
      <c r="D571" s="350"/>
      <c r="E571" s="359"/>
      <c r="F571" s="350"/>
      <c r="G571" s="350"/>
    </row>
    <row r="572" spans="3:7" ht="15">
      <c r="C572" s="350"/>
      <c r="D572" s="350"/>
      <c r="E572" s="359"/>
      <c r="F572" s="350"/>
      <c r="G572" s="350"/>
    </row>
    <row r="573" spans="3:7" ht="15">
      <c r="C573" s="350"/>
      <c r="D573" s="350"/>
      <c r="E573" s="359"/>
      <c r="F573" s="350"/>
      <c r="G573" s="350"/>
    </row>
    <row r="574" spans="3:7" ht="15">
      <c r="C574" s="350"/>
      <c r="D574" s="350"/>
      <c r="E574" s="359"/>
      <c r="F574" s="350"/>
      <c r="G574" s="350"/>
    </row>
    <row r="575" spans="3:7" ht="15">
      <c r="C575" s="350"/>
      <c r="D575" s="350"/>
      <c r="E575" s="359"/>
      <c r="F575" s="350"/>
      <c r="G575" s="350"/>
    </row>
    <row r="576" spans="3:7" ht="15">
      <c r="C576" s="350"/>
      <c r="D576" s="350"/>
      <c r="E576" s="359"/>
      <c r="F576" s="350"/>
      <c r="G576" s="350"/>
    </row>
    <row r="577" spans="3:7" ht="15">
      <c r="C577" s="350"/>
      <c r="D577" s="350"/>
      <c r="E577" s="359"/>
      <c r="F577" s="350"/>
      <c r="G577" s="350"/>
    </row>
    <row r="578" spans="3:7" ht="15">
      <c r="C578" s="350"/>
      <c r="D578" s="350"/>
      <c r="E578" s="359"/>
      <c r="F578" s="350"/>
      <c r="G578" s="350"/>
    </row>
    <row r="579" spans="3:7" ht="15">
      <c r="C579" s="350"/>
      <c r="D579" s="350"/>
      <c r="E579" s="359"/>
      <c r="F579" s="350"/>
      <c r="G579" s="350"/>
    </row>
    <row r="580" spans="3:7" ht="15">
      <c r="C580" s="350"/>
      <c r="D580" s="350"/>
      <c r="E580" s="359"/>
      <c r="F580" s="350"/>
      <c r="G580" s="350"/>
    </row>
    <row r="581" spans="3:7" ht="15">
      <c r="C581" s="350"/>
      <c r="D581" s="350"/>
      <c r="E581" s="359"/>
      <c r="F581" s="350"/>
      <c r="G581" s="350"/>
    </row>
    <row r="582" spans="3:7" ht="15">
      <c r="C582" s="350"/>
      <c r="D582" s="350"/>
      <c r="E582" s="359"/>
      <c r="F582" s="350"/>
      <c r="G582" s="350"/>
    </row>
    <row r="583" spans="3:7" ht="15">
      <c r="C583" s="350"/>
      <c r="D583" s="350"/>
      <c r="E583" s="359"/>
      <c r="F583" s="350"/>
      <c r="G583" s="350"/>
    </row>
    <row r="584" spans="3:7" ht="15">
      <c r="C584" s="350"/>
      <c r="D584" s="350"/>
      <c r="E584" s="359"/>
      <c r="F584" s="350"/>
      <c r="G584" s="350"/>
    </row>
    <row r="585" spans="3:7" ht="15">
      <c r="C585" s="350"/>
      <c r="D585" s="350"/>
      <c r="E585" s="359"/>
      <c r="F585" s="350"/>
      <c r="G585" s="350"/>
    </row>
    <row r="586" spans="3:7" ht="15">
      <c r="C586" s="350"/>
      <c r="D586" s="350"/>
      <c r="E586" s="359"/>
      <c r="F586" s="350"/>
      <c r="G586" s="350"/>
    </row>
    <row r="587" spans="3:7" ht="15">
      <c r="C587" s="350"/>
      <c r="D587" s="350"/>
      <c r="E587" s="359"/>
      <c r="F587" s="350"/>
      <c r="G587" s="350"/>
    </row>
    <row r="588" spans="3:7" ht="15">
      <c r="C588" s="350"/>
      <c r="D588" s="350"/>
      <c r="E588" s="359"/>
      <c r="F588" s="350"/>
      <c r="G588" s="350"/>
    </row>
    <row r="589" spans="3:7" ht="15">
      <c r="C589" s="350"/>
      <c r="D589" s="350"/>
      <c r="E589" s="359"/>
      <c r="F589" s="350"/>
      <c r="G589" s="350"/>
    </row>
    <row r="590" spans="3:7" ht="15">
      <c r="C590" s="350"/>
      <c r="D590" s="350"/>
      <c r="E590" s="359"/>
      <c r="F590" s="350"/>
      <c r="G590" s="350"/>
    </row>
    <row r="591" spans="3:7" ht="15">
      <c r="C591" s="350"/>
      <c r="D591" s="350"/>
      <c r="E591" s="359"/>
      <c r="F591" s="350"/>
      <c r="G591" s="350"/>
    </row>
    <row r="592" spans="3:7" ht="15">
      <c r="C592" s="350"/>
      <c r="D592" s="350"/>
      <c r="E592" s="359"/>
      <c r="F592" s="350"/>
      <c r="G592" s="350"/>
    </row>
    <row r="593" spans="3:7" ht="15">
      <c r="C593" s="350"/>
      <c r="D593" s="350"/>
      <c r="E593" s="359"/>
      <c r="F593" s="350"/>
      <c r="G593" s="350"/>
    </row>
    <row r="594" spans="3:7" ht="15">
      <c r="C594" s="350"/>
      <c r="D594" s="350"/>
      <c r="E594" s="359"/>
      <c r="F594" s="350"/>
      <c r="G594" s="350"/>
    </row>
    <row r="595" spans="3:7" ht="15">
      <c r="C595" s="350"/>
      <c r="D595" s="350"/>
      <c r="E595" s="359"/>
      <c r="F595" s="350"/>
      <c r="G595" s="350"/>
    </row>
    <row r="596" spans="3:7" ht="15">
      <c r="C596" s="350"/>
      <c r="D596" s="350"/>
      <c r="E596" s="359"/>
      <c r="F596" s="350"/>
      <c r="G596" s="350"/>
    </row>
    <row r="597" spans="3:7" ht="15">
      <c r="C597" s="350"/>
      <c r="D597" s="350"/>
      <c r="E597" s="359"/>
      <c r="F597" s="350"/>
      <c r="G597" s="350"/>
    </row>
    <row r="598" spans="3:7" ht="15">
      <c r="C598" s="350"/>
      <c r="D598" s="350"/>
      <c r="E598" s="359"/>
      <c r="F598" s="350"/>
      <c r="G598" s="350"/>
    </row>
    <row r="599" spans="3:7" ht="15">
      <c r="C599" s="350"/>
      <c r="D599" s="350"/>
      <c r="E599" s="359"/>
      <c r="F599" s="350"/>
      <c r="G599" s="350"/>
    </row>
  </sheetData>
  <sheetProtection algorithmName="SHA-512" hashValue="3DdwcQqkBn9qgM0u3ShKD0Mt1aRKz+ZGEWTbov9U66/zE1ki272iotGRKDus6GjRXXHYGl1rnHveIQUS+TAqVA==" saltValue="FgNUkKAnPjz+6ft8Rk8n2g=="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P4:P33">
    <cfRule type="cellIs" priority="247" dxfId="13" operator="lessThan">
      <formula>$P$39</formula>
    </cfRule>
  </conditionalFormatting>
  <conditionalFormatting sqref="V4:V33">
    <cfRule type="cellIs" priority="249" dxfId="13" operator="lessThan">
      <formula>$V$39</formula>
    </cfRule>
  </conditionalFormatting>
  <conditionalFormatting sqref="L4:L14 L16:L33">
    <cfRule type="cellIs" priority="246" dxfId="30" operator="greaterThan">
      <formula>0</formula>
    </cfRule>
  </conditionalFormatting>
  <conditionalFormatting sqref="Z4:Z33">
    <cfRule type="cellIs" priority="240" dxfId="93" operator="greaterThan">
      <formula>$Z$38</formula>
    </cfRule>
    <cfRule type="cellIs" priority="250" dxfId="5" operator="lessThan">
      <formula>$Z$39</formula>
    </cfRule>
  </conditionalFormatting>
  <conditionalFormatting sqref="AF4:AF33">
    <cfRule type="cellIs" priority="236" dxfId="5" operator="greaterThan">
      <formula>$AF$38</formula>
    </cfRule>
  </conditionalFormatting>
  <conditionalFormatting sqref="AB4:AB33">
    <cfRule type="cellIs" priority="235" dxfId="13" operator="greaterThan">
      <formula>$AB$38</formula>
    </cfRule>
  </conditionalFormatting>
  <conditionalFormatting sqref="Z5 Z7 Z9 Z11 Z13 Z15 Z17 Z19 Z21 Z23 Z25 Z27 Z29 Z31 Z33">
    <cfRule type="containsBlanks" priority="239" dxfId="78">
      <formula>LEN(TRIM(Z5))=0</formula>
    </cfRule>
  </conditionalFormatting>
  <conditionalFormatting sqref="Z4 Z6 Z8 Z10 Z12 Z14 Z16 Z18 Z20 Z22 Z24 Z26 Z28 Z30 Z32">
    <cfRule type="containsBlanks" priority="234" dxfId="88">
      <formula>LEN(TRIM(Z4))=0</formula>
    </cfRule>
  </conditionalFormatting>
  <conditionalFormatting sqref="Y37">
    <cfRule type="cellIs" priority="233" dxfId="3" operator="lessThan">
      <formula>$Y$39</formula>
    </cfRule>
  </conditionalFormatting>
  <conditionalFormatting sqref="L34">
    <cfRule type="cellIs" priority="232" dxfId="3" operator="greaterThan">
      <formula>0</formula>
    </cfRule>
  </conditionalFormatting>
  <conditionalFormatting sqref="Z36">
    <cfRule type="cellIs" priority="229" dxfId="85" operator="greaterThan">
      <formula>$Z$38</formula>
    </cfRule>
  </conditionalFormatting>
  <conditionalFormatting sqref="Z37">
    <cfRule type="cellIs" priority="228" dxfId="3" operator="lessThan">
      <formula>$Z$39</formula>
    </cfRule>
  </conditionalFormatting>
  <conditionalFormatting sqref="AB36">
    <cfRule type="cellIs" priority="227" dxfId="3" operator="greaterThan">
      <formula>$AB$38</formula>
    </cfRule>
  </conditionalFormatting>
  <conditionalFormatting sqref="AF36">
    <cfRule type="cellIs" priority="226" dxfId="3" operator="greaterThan">
      <formula>$AF$38</formula>
    </cfRule>
  </conditionalFormatting>
  <conditionalFormatting sqref="Y35">
    <cfRule type="cellIs" priority="224" dxfId="9" operator="lessThan">
      <formula>$Y$40</formula>
    </cfRule>
  </conditionalFormatting>
  <conditionalFormatting sqref="Y4:Y33">
    <cfRule type="cellIs" priority="223" dxfId="13" operator="lessThan">
      <formula>$Y$39</formula>
    </cfRule>
  </conditionalFormatting>
  <conditionalFormatting sqref="Y4 Y6 Y8 Y10 Y12 Y14 Y16 Y18 Y20 Y22 Y24 Y26 Y28 Y30 Y32">
    <cfRule type="containsBlanks" priority="222" dxfId="79">
      <formula>LEN(TRIM(Y4))=0</formula>
    </cfRule>
  </conditionalFormatting>
  <conditionalFormatting sqref="Y5 Y7 Y9 Y11 Y13 Y15 Y17 Y19 Y21 Y23 Y25 Y27 Y29 Y31 Y33">
    <cfRule type="containsBlanks" priority="221" dxfId="78">
      <formula>LEN(TRIM(Y5))=0</formula>
    </cfRule>
  </conditionalFormatting>
  <conditionalFormatting sqref="AD4:AD33">
    <cfRule type="cellIs" priority="220" dxfId="5" operator="greaterThan">
      <formula>$AD$38</formula>
    </cfRule>
  </conditionalFormatting>
  <conditionalFormatting sqref="AD35">
    <cfRule type="cellIs" priority="219" dxfId="9" operator="greaterThan">
      <formula>$AD$40</formula>
    </cfRule>
  </conditionalFormatting>
  <conditionalFormatting sqref="AD36">
    <cfRule type="cellIs" priority="218" dxfId="3" operator="greaterThan">
      <formula>$AD$38</formula>
    </cfRule>
  </conditionalFormatting>
  <conditionalFormatting sqref="O36">
    <cfRule type="cellIs" priority="214" dxfId="4" operator="equal">
      <formula>$O$38+MAX($O$4:$O$33)</formula>
    </cfRule>
    <cfRule type="cellIs" priority="215" dxfId="3" operator="greaterThan">
      <formula>$O$38</formula>
    </cfRule>
  </conditionalFormatting>
  <conditionalFormatting sqref="P36">
    <cfRule type="cellIs" priority="212" dxfId="4" operator="equal">
      <formula>$P$38+MAX($P$4:$P$33)</formula>
    </cfRule>
    <cfRule type="cellIs" priority="213" dxfId="3" operator="greaterThan">
      <formula>$P$38</formula>
    </cfRule>
  </conditionalFormatting>
  <conditionalFormatting sqref="U36">
    <cfRule type="cellIs" priority="204" dxfId="4" operator="equal">
      <formula>$U$38+MAX($U$4:$U$33)</formula>
    </cfRule>
    <cfRule type="cellIs" priority="205" dxfId="3" operator="greaterThan">
      <formula>$U$38</formula>
    </cfRule>
  </conditionalFormatting>
  <conditionalFormatting sqref="V36">
    <cfRule type="cellIs" priority="202" dxfId="4" operator="equal">
      <formula>$V$38+MAX($V$4:$V$33)</formula>
    </cfRule>
    <cfRule type="cellIs" priority="203" dxfId="3" operator="greaterThan">
      <formula>$V$38</formula>
    </cfRule>
  </conditionalFormatting>
  <conditionalFormatting sqref="AH36">
    <cfRule type="cellIs" priority="200" dxfId="4" operator="equal">
      <formula>$AH$38+MAX($AH$4:$AH$33)</formula>
    </cfRule>
    <cfRule type="cellIs" priority="201" dxfId="3" operator="greaterThan">
      <formula>$AH$38</formula>
    </cfRule>
  </conditionalFormatting>
  <conditionalFormatting sqref="AJ36">
    <cfRule type="cellIs" priority="196" dxfId="4" operator="equal">
      <formula>$AJ$38+MAX($AJ$4:$AJ$33)</formula>
    </cfRule>
    <cfRule type="cellIs" priority="197" dxfId="3" operator="greaterThan">
      <formula>$AJ$38</formula>
    </cfRule>
  </conditionalFormatting>
  <conditionalFormatting sqref="AN36">
    <cfRule type="cellIs" priority="192" dxfId="4" operator="equal">
      <formula>$AN$38+MAX($AN$4:$AN$33)</formula>
    </cfRule>
    <cfRule type="cellIs" priority="193" dxfId="3" operator="greaterThan">
      <formula>$AN$38</formula>
    </cfRule>
  </conditionalFormatting>
  <conditionalFormatting sqref="N36">
    <cfRule type="cellIs" priority="186" dxfId="4" operator="equal">
      <formula>$N$38+MAX($N$4:$N$33)</formula>
    </cfRule>
    <cfRule type="cellIs" priority="187" dxfId="3" operator="greaterThan">
      <formula>$N$38</formula>
    </cfRule>
  </conditionalFormatting>
  <conditionalFormatting sqref="AG36">
    <cfRule type="cellIs" priority="181" dxfId="4" operator="equal">
      <formula>$AG$38+MAX($AG$4:$AG$33)</formula>
    </cfRule>
    <cfRule type="cellIs" priority="182" dxfId="3" operator="greaterThan">
      <formula>$AG$38</formula>
    </cfRule>
  </conditionalFormatting>
  <conditionalFormatting sqref="AM36">
    <cfRule type="cellIs" priority="179" dxfId="4" operator="equal">
      <formula>$AM$38+MAX($AM$4:$AM$33)</formula>
    </cfRule>
    <cfRule type="cellIs" priority="180" dxfId="3" operator="greaterThan">
      <formula>$AM$38</formula>
    </cfRule>
  </conditionalFormatting>
  <conditionalFormatting sqref="N4:N33">
    <cfRule type="cellIs" priority="177" dxfId="13" operator="greaterThan">
      <formula>$N$38</formula>
    </cfRule>
  </conditionalFormatting>
  <conditionalFormatting sqref="T4:T33">
    <cfRule type="cellIs" priority="175" dxfId="13" operator="greaterThan">
      <formula>$T$38</formula>
    </cfRule>
  </conditionalFormatting>
  <conditionalFormatting sqref="AG4:AG33">
    <cfRule type="cellIs" priority="174" dxfId="13" operator="greaterThan">
      <formula>$AG$38</formula>
    </cfRule>
  </conditionalFormatting>
  <conditionalFormatting sqref="AM4:AM33">
    <cfRule type="cellIs" priority="173" dxfId="13" operator="greaterThan">
      <formula>$AM$38</formula>
    </cfRule>
  </conditionalFormatting>
  <conditionalFormatting sqref="O35">
    <cfRule type="cellIs" priority="169" dxfId="4" operator="equal">
      <formula>$O$40+AVERAGE($O$4:$O$33)</formula>
    </cfRule>
    <cfRule type="cellIs" priority="170" dxfId="9" operator="greaterThan">
      <formula>$O$40</formula>
    </cfRule>
  </conditionalFormatting>
  <conditionalFormatting sqref="U35">
    <cfRule type="cellIs" priority="165" dxfId="4" operator="equal">
      <formula>$U$40+AVERAGE($U$4:$U$33)</formula>
    </cfRule>
    <cfRule type="cellIs" priority="166" dxfId="9" operator="greaterThan">
      <formula>$U$40</formula>
    </cfRule>
  </conditionalFormatting>
  <conditionalFormatting sqref="AH35">
    <cfRule type="cellIs" priority="163" dxfId="4" operator="equal">
      <formula>$AH$40+AVERAGE($AH$4:$AH$33)</formula>
    </cfRule>
    <cfRule type="cellIs" priority="164" dxfId="9" operator="greaterThan">
      <formula>$AH$40</formula>
    </cfRule>
  </conditionalFormatting>
  <conditionalFormatting sqref="AJ35">
    <cfRule type="cellIs" priority="161" dxfId="4" operator="equal">
      <formula>$AJ$40+AVERAGE($AJ$4:$AJ$33)</formula>
    </cfRule>
    <cfRule type="cellIs" priority="162" dxfId="9" operator="greaterThan">
      <formula>$AJ$40</formula>
    </cfRule>
  </conditionalFormatting>
  <conditionalFormatting sqref="AN35">
    <cfRule type="cellIs" priority="159" dxfId="4" operator="equal">
      <formula>$AN$40+AVERAGE($AN$4:$AN$33)</formula>
    </cfRule>
    <cfRule type="cellIs" priority="160" dxfId="9" operator="greaterThan">
      <formula>$AN$40</formula>
    </cfRule>
  </conditionalFormatting>
  <conditionalFormatting sqref="N35">
    <cfRule type="cellIs" priority="156" dxfId="4" operator="equal">
      <formula>$N$40+AVERAGE($N$4:$N$33)</formula>
    </cfRule>
    <cfRule type="cellIs" priority="157" dxfId="9" operator="greaterThan">
      <formula>$N$40</formula>
    </cfRule>
  </conditionalFormatting>
  <conditionalFormatting sqref="AG35">
    <cfRule type="cellIs" priority="150" dxfId="4" operator="equal">
      <formula>$AG$40+AVERAGE($AG$4:$AG$33)</formula>
    </cfRule>
    <cfRule type="cellIs" priority="151" dxfId="9" operator="greaterThan">
      <formula>$AG$40</formula>
    </cfRule>
  </conditionalFormatting>
  <conditionalFormatting sqref="AM35">
    <cfRule type="cellIs" priority="148" dxfId="4" operator="equal">
      <formula>$AM$40+AVERAGE($AM$4:$AM$33)</formula>
    </cfRule>
    <cfRule type="cellIs" priority="149" dxfId="9" operator="greaterThan">
      <formula>$AM$40</formula>
    </cfRule>
  </conditionalFormatting>
  <conditionalFormatting sqref="L15">
    <cfRule type="cellIs" priority="147" dxfId="30" operator="greaterThan">
      <formula>0</formula>
    </cfRule>
  </conditionalFormatting>
  <conditionalFormatting sqref="O4:O33">
    <cfRule type="cellIs" priority="142" dxfId="13" operator="between">
      <formula>$O$38</formula>
      <formula>9999</formula>
    </cfRule>
  </conditionalFormatting>
  <conditionalFormatting sqref="U4:U33">
    <cfRule type="cellIs" priority="140" dxfId="13" operator="between">
      <formula>$U$38</formula>
      <formula>9999</formula>
    </cfRule>
  </conditionalFormatting>
  <conditionalFormatting sqref="AH4:AH33">
    <cfRule type="cellIs" priority="139" dxfId="13" operator="between">
      <formula>$AH$38</formula>
      <formula>9999</formula>
    </cfRule>
  </conditionalFormatting>
  <conditionalFormatting sqref="AJ4:AJ33">
    <cfRule type="cellIs" priority="138" dxfId="13" operator="between">
      <formula>$AJ$38</formula>
      <formula>9999</formula>
    </cfRule>
  </conditionalFormatting>
  <conditionalFormatting sqref="AN4:AN33">
    <cfRule type="cellIs" priority="137" dxfId="13" operator="between">
      <formula>$AN$38</formula>
      <formula>9999</formula>
    </cfRule>
  </conditionalFormatting>
  <conditionalFormatting sqref="P37">
    <cfRule type="cellIs" priority="133" dxfId="4" operator="equal">
      <formula>$P$39+MIN($P$4:$P$33)</formula>
    </cfRule>
    <cfRule type="cellIs" priority="134" dxfId="3" operator="lessThan">
      <formula>$P$39</formula>
    </cfRule>
  </conditionalFormatting>
  <conditionalFormatting sqref="V37">
    <cfRule type="cellIs" priority="129" dxfId="4" operator="equal">
      <formula>$V$39+MIN($V$4:$V$33)</formula>
    </cfRule>
    <cfRule type="cellIs" priority="130" dxfId="3" operator="lessThan">
      <formula>$V$39</formula>
    </cfRule>
  </conditionalFormatting>
  <conditionalFormatting sqref="P35">
    <cfRule type="cellIs" priority="119" dxfId="4" operator="equal">
      <formula>$P$40+AVERAGE($P$4:$P$33)</formula>
    </cfRule>
    <cfRule type="cellIs" priority="120" dxfId="9" operator="lessThan">
      <formula>$P$40</formula>
    </cfRule>
  </conditionalFormatting>
  <conditionalFormatting sqref="V35">
    <cfRule type="cellIs" priority="115" dxfId="4" operator="equal">
      <formula>$V$40+AVERAGE($V$4:$V$33)</formula>
    </cfRule>
    <cfRule type="cellIs" priority="116" dxfId="9" operator="lessThan">
      <formula>$V$40</formula>
    </cfRule>
  </conditionalFormatting>
  <conditionalFormatting sqref="AK4:AK33">
    <cfRule type="cellIs" priority="106" dxfId="13" operator="greaterThan">
      <formula>$AK$38</formula>
    </cfRule>
  </conditionalFormatting>
  <conditionalFormatting sqref="AK35">
    <cfRule type="cellIs" priority="104" dxfId="4" operator="equal">
      <formula>$AK$40+AVERAGE($AK$4:$AK$33)</formula>
    </cfRule>
    <cfRule type="cellIs" priority="105" dxfId="9" operator="greaterThan">
      <formula>$AK$40</formula>
    </cfRule>
  </conditionalFormatting>
  <conditionalFormatting sqref="AL4:AL33">
    <cfRule type="cellIs" priority="103" dxfId="13" operator="between">
      <formula>$AL$38</formula>
      <formula>9999</formula>
    </cfRule>
  </conditionalFormatting>
  <conditionalFormatting sqref="AL36">
    <cfRule type="cellIs" priority="107" dxfId="4" operator="equal">
      <formula>$AL$38+MAX($AL$4:$AL$33)</formula>
    </cfRule>
    <cfRule type="cellIs" priority="108" dxfId="3" operator="greaterThan">
      <formula>$AL$38</formula>
    </cfRule>
  </conditionalFormatting>
  <conditionalFormatting sqref="AL35">
    <cfRule type="cellIs" priority="101" dxfId="4" operator="equal">
      <formula>$AL$40+AVERAGE($AL$4:$AL$33)</formula>
    </cfRule>
    <cfRule type="cellIs" priority="102" dxfId="9" operator="greaterThan">
      <formula>$AL$40</formula>
    </cfRule>
  </conditionalFormatting>
  <conditionalFormatting sqref="X4:X33">
    <cfRule type="cellIs" priority="96" dxfId="13" operator="greaterThan">
      <formula>$X$40</formula>
    </cfRule>
  </conditionalFormatting>
  <conditionalFormatting sqref="W4:W33">
    <cfRule type="cellIs" priority="95" dxfId="13" operator="greaterThan">
      <formula>$W$40</formula>
    </cfRule>
  </conditionalFormatting>
  <conditionalFormatting sqref="Q4:Q33">
    <cfRule type="cellIs" priority="39" dxfId="5" operator="greaterThan">
      <formula>$Q$40</formula>
    </cfRule>
  </conditionalFormatting>
  <conditionalFormatting sqref="R4:R33">
    <cfRule type="cellIs" priority="38" dxfId="5" operator="greaterThan">
      <formula>$R$40</formula>
    </cfRule>
  </conditionalFormatting>
  <conditionalFormatting sqref="AK36">
    <cfRule type="cellIs" priority="27" dxfId="4" operator="equal">
      <formula>$AK$38+MAX($AK$4:$AK$33)</formula>
    </cfRule>
    <cfRule type="cellIs" priority="28" dxfId="3" operator="greaterThan">
      <formula>$AK$38</formula>
    </cfRule>
  </conditionalFormatting>
  <conditionalFormatting sqref="T35">
    <cfRule type="cellIs" priority="11" dxfId="4" operator="equal">
      <formula>$T$40+AVERAGE($T$4:$T$33)</formula>
    </cfRule>
    <cfRule type="cellIs" priority="12" dxfId="9" operator="greaterThan">
      <formula>$T$40</formula>
    </cfRule>
  </conditionalFormatting>
  <conditionalFormatting sqref="T36">
    <cfRule type="cellIs" priority="9" dxfId="4" operator="equal">
      <formula>$T$38+MAX($T$4:$T$33)</formula>
    </cfRule>
    <cfRule type="cellIs" priority="10" dxfId="3" operator="greaterThan">
      <formula>$T$38</formula>
    </cfRule>
  </conditionalFormatting>
  <conditionalFormatting sqref="AF35">
    <cfRule type="cellIs" priority="1" dxfId="2" operator="greaterThan">
      <formula>$AF$40</formula>
    </cfRule>
  </conditionalFormatting>
  <dataValidations count="6">
    <dataValidation type="decimal" allowBlank="1" showInputMessage="1" showErrorMessage="1" errorTitle="Numbers Only" error="Enter Numbers Only" sqref="AD4:AD33 AB4:AB37 AM38:AN40 AC35:AE37 AL40 O40:Q40 AL38 Y39:Y40 AG38:AH40 AJ38:AK40 AD40 Z39 U40:W40 N38:N40 O38:P39 T38:T40 U38:V39 I4:Z37 AF4:AM37">
      <formula1>0</formula1>
      <formula2>99999999</formula2>
    </dataValidation>
    <dataValidation allowBlank="1" showInputMessage="1" showErrorMessage="1" errorTitle="Numbers Only" error="Enter Numbers Only" sqref="AD38:AD39 Y38:Z38 Q38:Q39 AL39 R38:S40 X38:X40 W38:W39 AE38:AF40 M38:M40 AA38:AC40 Z40"/>
    <dataValidation type="custom" allowBlank="1" showInputMessage="1" showErrorMessage="1" error="Only the less than symbol &quot;&lt;&quot; may be entered in this column." sqref="AE4:AE33 AC4:AC33">
      <formula1>AA4:AA12318="&lt;"</formula1>
    </dataValidation>
    <dataValidation type="decimal" allowBlank="1" showInputMessage="1" showErrorMessage="1" errorTitle="Numbers Only" sqref="AI40">
      <formula1>0</formula1>
      <formula2>99999999</formula2>
    </dataValidation>
    <dataValidation type="decimal" allowBlank="1" showInputMessage="1" showErrorMessage="1" errorTitle="Numbers Only" error="Enter Nubers Only" sqref="AI38:AI39">
      <formula1>0</formula1>
      <formula2>99999999</formula2>
    </dataValidation>
    <dataValidation type="custom" allowBlank="1" showInputMessage="1" showErrorMessage="1" error="Only the less than symbol &quot;&lt;&quot; may be entered in this column." sqref="AA4:AA33">
      <formula1>Z4:Z12318="&lt;"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1308996BDA2245A985AC8EB4DAA8FE" ma:contentTypeVersion="5" ma:contentTypeDescription="Create a new document." ma:contentTypeScope="" ma:versionID="926a0c328059064744bfd9f4868c6fcc">
  <xsd:schema xmlns:xsd="http://www.w3.org/2001/XMLSchema" xmlns:xs="http://www.w3.org/2001/XMLSchema" xmlns:p="http://schemas.microsoft.com/office/2006/metadata/properties" xmlns:ns2="9b588563-8fc8-4f7f-9540-f80a2ffb1241" targetNamespace="http://schemas.microsoft.com/office/2006/metadata/properties" ma:root="true" ma:fieldsID="3c90556393d7919b752a325dbb847c2b" ns2:_="">
    <xsd:import namespace="9b588563-8fc8-4f7f-9540-f80a2ffb1241"/>
    <xsd:element name="properties">
      <xsd:complexType>
        <xsd:sequence>
          <xsd:element name="documentManagement">
            <xsd:complexType>
              <xsd:all>
                <xsd:element ref="ns2:PermitNo_x002e_"/>
                <xsd:element ref="ns2:Year"/>
                <xsd:element ref="ns2:City"/>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588563-8fc8-4f7f-9540-f80a2ffb1241" elementFormDefault="qualified">
    <xsd:import namespace="http://schemas.microsoft.com/office/2006/documentManagement/types"/>
    <xsd:import namespace="http://schemas.microsoft.com/office/infopath/2007/PartnerControls"/>
    <xsd:element name="PermitNo_x002e_" ma:index="8" ma:displayName="Permit No." ma:format="Dropdown" ma:internalName="PermitNo_x002e_">
      <xsd:simpleType>
        <xsd:restriction base="dms:Text">
          <xsd:maxLength value="10"/>
        </xsd:restriction>
      </xsd:simpleType>
    </xsd:element>
    <xsd:element name="Year" ma:index="9" ma:displayName="Year" ma:format="Dropdown" ma:internalName="Year">
      <xsd:simpleType>
        <xsd:union memberTypes="dms:Text">
          <xsd:simpleType>
            <xsd:restriction base="dms:Choice">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union>
      </xsd:simpleType>
    </xsd:element>
    <xsd:element name="City" ma:index="10" ma:displayName="City" ma:format="Dropdown" ma:internalName="City">
      <xsd:simpleType>
        <xsd:restriction base="dms:Text">
          <xsd:maxLength value="100"/>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Year xmlns="9b588563-8fc8-4f7f-9540-f80a2ffb1241">2020</Year>
    <City xmlns="9b588563-8fc8-4f7f-9540-f80a2ffb1241">TEMPLATE</City>
    <PermitNo_x002e_ xmlns="9b588563-8fc8-4f7f-9540-f80a2ffb1241">TEMPLATE</PermitNo_x002e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71DE56-87B5-4608-A6FB-11E4FB9F2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588563-8fc8-4f7f-9540-f80a2ffb1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C00DCA-501A-49F4-957C-98D15058BA4A}">
  <ds:schemaRefs>
    <ds:schemaRef ds:uri="http://purl.org/dc/term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9b588563-8fc8-4f7f-9540-f80a2ffb1241"/>
    <ds:schemaRef ds:uri="http://schemas.microsoft.com/office/infopath/2007/PartnerControls"/>
  </ds:schemaRefs>
</ds:datastoreItem>
</file>

<file path=customXml/itemProps3.xml><?xml version="1.0" encoding="utf-8"?>
<ds:datastoreItem xmlns:ds="http://schemas.openxmlformats.org/officeDocument/2006/customXml" ds:itemID="{FF471764-D3E6-4398-AE32-74691559DA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dc:creator>
  <cp:keywords/>
  <dc:description/>
  <cp:lastModifiedBy>kevinc</cp:lastModifiedBy>
  <dcterms:created xsi:type="dcterms:W3CDTF">2016-01-13T14:23:32Z</dcterms:created>
  <dcterms:modified xsi:type="dcterms:W3CDTF">2024-07-07T18:39:15Z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0x010100DA1308996BDA2245A985AC8EB4DAA8FE</vt:lpwstr>
  </property>
</Properties>
</file>