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codeName="ThisWorkbook" defaultThemeVersion="124226"/>
  <bookViews>
    <workbookView xWindow="28680" yWindow="65416" windowWidth="29040" windowHeight="15840" tabRatio="786" activeTab="3"/>
  </bookViews>
  <sheets>
    <sheet name="Guide" sheetId="2" r:id="rId1"/>
    <sheet name="Permit Limits" sheetId="37" state="hidden" r:id="rId2"/>
    <sheet name="Revisions" sheetId="26" state="hidden" r:id="rId3"/>
    <sheet name="Jan" sheetId="1" r:id="rId4"/>
    <sheet name="Feb" sheetId="3" r:id="rId5"/>
    <sheet name="March" sheetId="4" r:id="rId6"/>
    <sheet name="April" sheetId="5" r:id="rId7"/>
    <sheet name="May" sheetId="6" r:id="rId8"/>
    <sheet name="June" sheetId="7" r:id="rId9"/>
    <sheet name="July" sheetId="8" r:id="rId10"/>
    <sheet name="Aug" sheetId="9" r:id="rId11"/>
    <sheet name="Sept" sheetId="10" r:id="rId12"/>
    <sheet name="Oct" sheetId="11" r:id="rId13"/>
    <sheet name="Nov" sheetId="12" r:id="rId14"/>
    <sheet name="Dec" sheetId="13" r:id="rId15"/>
    <sheet name="Quarterly TN and TP" sheetId="25" state="hidden" r:id="rId16"/>
    <sheet name="TN TP 12 Month Rolling Load" sheetId="32" r:id="rId17"/>
  </sheets>
  <definedNames>
    <definedName name="_xlnm.Print_Area" localSheetId="6">'April'!$C$1:$AS$47</definedName>
    <definedName name="_xlnm.Print_Area" localSheetId="10">'Aug'!$C$1:$AS$48</definedName>
    <definedName name="_xlnm.Print_Area" localSheetId="14">'Dec'!$C$1:$AS$48</definedName>
    <definedName name="_xlnm.Print_Area" localSheetId="4">'Feb'!$C$1:$AS$46</definedName>
    <definedName name="_xlnm.Print_Area" localSheetId="0">'Guide'!$A$1:$B$72</definedName>
    <definedName name="_xlnm.Print_Area" localSheetId="3">'Jan'!$C$1:$AS$48</definedName>
    <definedName name="_xlnm.Print_Area" localSheetId="9">'July'!$C$1:$AS$48</definedName>
    <definedName name="_xlnm.Print_Area" localSheetId="8">'June'!$C$1:$AS$47</definedName>
    <definedName name="_xlnm.Print_Area" localSheetId="5">'March'!$C$1:$AS$48</definedName>
    <definedName name="_xlnm.Print_Area" localSheetId="7">'May'!$C$1:$AS$48</definedName>
    <definedName name="_xlnm.Print_Area" localSheetId="13">'Nov'!$C$1:$AS$47</definedName>
    <definedName name="_xlnm.Print_Area" localSheetId="12">'Oct'!$C$1:$AS$48</definedName>
    <definedName name="_xlnm.Print_Area" localSheetId="1">'Permit Limits'!$C$7:$BZ$26</definedName>
    <definedName name="_xlnm.Print_Area" localSheetId="15">'Quarterly TN and TP'!$B$2:$I$30</definedName>
    <definedName name="_xlnm.Print_Area" localSheetId="11">'Sept'!$C$1:$AS$47</definedName>
    <definedName name="_xlnm.Print_Area" localSheetId="16">'TN TP 12 Month Rolling Load'!$B$2:$J$34</definedName>
    <definedName name="_xlnm.Print_Titles" localSheetId="0">'Guide'!$1:$2</definedName>
    <definedName name="_xlnm.Print_Titles" localSheetId="1">'Permit Limits'!$C:$H</definedName>
    <definedName name="_xlnm.Print_Titles" localSheetId="3">'Jan'!$C:$H</definedName>
    <definedName name="_xlnm.Print_Titles" localSheetId="4">'Feb'!$C:$H</definedName>
    <definedName name="_xlnm.Print_Titles" localSheetId="5">'March'!$C:$H</definedName>
    <definedName name="_xlnm.Print_Titles" localSheetId="6">'April'!$C:$H</definedName>
    <definedName name="_xlnm.Print_Titles" localSheetId="7">'May'!$C:$H</definedName>
    <definedName name="_xlnm.Print_Titles" localSheetId="8">'June'!$C:$H</definedName>
    <definedName name="_xlnm.Print_Titles" localSheetId="9">'July'!$C:$H</definedName>
    <definedName name="_xlnm.Print_Titles" localSheetId="10">'Aug'!$C:$H</definedName>
    <definedName name="_xlnm.Print_Titles" localSheetId="11">'Sept'!$C:$H</definedName>
    <definedName name="_xlnm.Print_Titles" localSheetId="12">'Oct'!$C:$H</definedName>
    <definedName name="_xlnm.Print_Titles" localSheetId="13">'Nov'!$C:$H</definedName>
    <definedName name="_xlnm.Print_Titles" localSheetId="14">'Dec'!$C:$H</definedName>
  </definedNames>
  <calcPr calcId="181029"/>
</workbook>
</file>

<file path=xl/sharedStrings.xml><?xml version="1.0" encoding="utf-8"?>
<sst xmlns="http://schemas.openxmlformats.org/spreadsheetml/2006/main" count="2477" uniqueCount="412">
  <si>
    <r>
      <rPr>
        <b/>
        <sz val="12"/>
        <color theme="1"/>
        <rFont val="Arial"/>
        <family val="2"/>
      </rPr>
      <t>Submittal Directions:</t>
    </r>
    <r>
      <rPr>
        <sz val="12"/>
        <color theme="1"/>
        <rFont val="Arial"/>
        <family val="2"/>
      </rPr>
      <t xml:space="preserve">
The excel file of the report will need to be emailed to DWRWW.Report@tn.gov</t>
    </r>
    <r>
      <rPr>
        <b/>
        <sz val="12"/>
        <color theme="1"/>
        <rFont val="Arial"/>
        <family val="2"/>
      </rPr>
      <t xml:space="preserve"> and</t>
    </r>
    <r>
      <rPr>
        <sz val="12"/>
        <color theme="1"/>
        <rFont val="Arial"/>
        <family val="2"/>
      </rPr>
      <t xml:space="preserve"> your Field Office Inspector. A signed pdf copy will need to be uploaded to your DMR submittal via NetDMR. The pdf uploaded to NetDMR will be the copy of record. You may enter data into the white and gray cells. The calculations will be done automatically in yellow cells. Some cells have constraints that intentionally restrict what you can enter.  
</t>
    </r>
    <r>
      <rPr>
        <b/>
        <sz val="12"/>
        <color theme="1"/>
        <rFont val="Arial"/>
        <family val="2"/>
      </rPr>
      <t>Disclaimer:</t>
    </r>
    <r>
      <rPr>
        <sz val="12"/>
        <color theme="1"/>
        <rFont val="Arial"/>
        <family val="2"/>
      </rPr>
      <t xml:space="preserve"> 
These notes are included for your convience. If any term or condition contained in file is in conflict with, or inconsistent with, any provision in any of the permit or rules, the provision contained in the permit or rule shall govern and control. 
</t>
    </r>
  </si>
  <si>
    <t>Location</t>
  </si>
  <si>
    <t>Description</t>
  </si>
  <si>
    <t>Rainfall</t>
  </si>
  <si>
    <t>Enter the amount of rainfall received to within 0.1 inch</t>
  </si>
  <si>
    <t>INFLUENT FLOW (MGD)</t>
  </si>
  <si>
    <t>Enter the influent flow in MGD</t>
  </si>
  <si>
    <t>INFLUENT MAX (MGD)</t>
  </si>
  <si>
    <t>Enter the maximum influent flow during the day in MGD</t>
  </si>
  <si>
    <t>INFLUENT MIN (MGD)</t>
  </si>
  <si>
    <t>Enter the minimum influent flow during the day in MGD</t>
  </si>
  <si>
    <t>EFFLUENT FLOW (MGD)</t>
  </si>
  <si>
    <t>Enter the effluent flow in MGD</t>
  </si>
  <si>
    <t>HOURS BYPASSED</t>
  </si>
  <si>
    <t>Enter the number of hours during the day that the plant was being bypassed</t>
  </si>
  <si>
    <t>TEMPERATURE INFLUENT degC</t>
  </si>
  <si>
    <t>Enter the influent temperature in Celsius</t>
  </si>
  <si>
    <t>TEMPERATURE EFFLUENT degC</t>
  </si>
  <si>
    <t>Enter the effluent temperature in Celsius</t>
  </si>
  <si>
    <r>
      <t xml:space="preserve"> CBOD</t>
    </r>
    <r>
      <rPr>
        <vertAlign val="subscript"/>
        <sz val="12"/>
        <rFont val="Arial"/>
        <family val="2"/>
      </rPr>
      <t>5</t>
    </r>
    <r>
      <rPr>
        <sz val="12"/>
        <rFont val="Arial"/>
        <family val="2"/>
      </rPr>
      <t xml:space="preserve"> INFLUENT (mg/L)</t>
    </r>
  </si>
  <si>
    <r>
      <t>Enter the CBOD</t>
    </r>
    <r>
      <rPr>
        <vertAlign val="subscript"/>
        <sz val="12"/>
        <color theme="1"/>
        <rFont val="Arial"/>
        <family val="2"/>
      </rPr>
      <t xml:space="preserve">5 </t>
    </r>
    <r>
      <rPr>
        <sz val="12"/>
        <color theme="1"/>
        <rFont val="Arial"/>
        <family val="2"/>
      </rPr>
      <t xml:space="preserve"> of the influent in mg/L</t>
    </r>
  </si>
  <si>
    <r>
      <t>CBOD</t>
    </r>
    <r>
      <rPr>
        <vertAlign val="subscript"/>
        <sz val="12"/>
        <rFont val="Arial"/>
        <family val="2"/>
      </rPr>
      <t>5</t>
    </r>
    <r>
      <rPr>
        <sz val="12"/>
        <rFont val="Arial"/>
        <family val="2"/>
      </rPr>
      <t xml:space="preserve"> EFFLUENT (mg/L)</t>
    </r>
  </si>
  <si>
    <r>
      <t>Enter the CBOD</t>
    </r>
    <r>
      <rPr>
        <vertAlign val="subscript"/>
        <sz val="12"/>
        <rFont val="Arial"/>
        <family val="2"/>
      </rPr>
      <t>5</t>
    </r>
    <r>
      <rPr>
        <sz val="12"/>
        <rFont val="Arial"/>
        <family val="2"/>
      </rPr>
      <t xml:space="preserve"> of the effluent in mg/L</t>
    </r>
  </si>
  <si>
    <r>
      <t>CBOD</t>
    </r>
    <r>
      <rPr>
        <vertAlign val="subscript"/>
        <sz val="12"/>
        <rFont val="Arial"/>
        <family val="2"/>
      </rPr>
      <t>5</t>
    </r>
    <r>
      <rPr>
        <sz val="12"/>
        <rFont val="Arial"/>
        <family val="2"/>
      </rPr>
      <t xml:space="preserve"> EFFLUENT (POUNDS)</t>
    </r>
  </si>
  <si>
    <r>
      <t>This row will automatically calculate the CBOD</t>
    </r>
    <r>
      <rPr>
        <vertAlign val="subscript"/>
        <sz val="12"/>
        <rFont val="Arial"/>
        <family val="2"/>
      </rPr>
      <t>5</t>
    </r>
    <r>
      <rPr>
        <sz val="12"/>
        <rFont val="Arial"/>
        <family val="2"/>
      </rPr>
      <t xml:space="preserve"> in pounds.</t>
    </r>
  </si>
  <si>
    <r>
      <t>CBOD</t>
    </r>
    <r>
      <rPr>
        <vertAlign val="subscript"/>
        <sz val="12"/>
        <rFont val="Arial"/>
        <family val="2"/>
      </rPr>
      <t>5</t>
    </r>
    <r>
      <rPr>
        <sz val="12"/>
        <rFont val="Arial"/>
        <family val="2"/>
      </rPr>
      <t xml:space="preserve"> PERCENT REMOVAL</t>
    </r>
  </si>
  <si>
    <t>This row will automatically calculate the percent removal.</t>
  </si>
  <si>
    <r>
      <t>CBOD</t>
    </r>
    <r>
      <rPr>
        <vertAlign val="subscript"/>
        <sz val="12"/>
        <rFont val="Arial"/>
        <family val="2"/>
      </rPr>
      <t>5</t>
    </r>
    <r>
      <rPr>
        <sz val="12"/>
        <rFont val="Arial"/>
        <family val="2"/>
      </rPr>
      <t xml:space="preserve"> EFFLUENT WEEKLY AVERAGE
(mg/L)</t>
    </r>
  </si>
  <si>
    <r>
      <t xml:space="preserve">Do the average of each week (typically Sunday - Saturday) of the month Report the maximum value of weekly averages on the DMR.  A week that contains a change of month should be considered part of the latter month for reporting purposes.  </t>
    </r>
    <r>
      <rPr>
        <b/>
        <sz val="12"/>
        <color theme="1"/>
        <rFont val="Arial"/>
        <family val="2"/>
      </rPr>
      <t xml:space="preserve">This applies only to the weekly averages.
</t>
    </r>
  </si>
  <si>
    <r>
      <t>CBOD</t>
    </r>
    <r>
      <rPr>
        <vertAlign val="subscript"/>
        <sz val="12"/>
        <rFont val="Arial"/>
        <family val="2"/>
      </rPr>
      <t>5</t>
    </r>
    <r>
      <rPr>
        <sz val="12"/>
        <rFont val="Arial"/>
        <family val="2"/>
      </rPr>
      <t xml:space="preserve"> EFFLUENT WEEKLY AVERAGE
(POUNDS)</t>
    </r>
  </si>
  <si>
    <r>
      <t xml:space="preserve"> BOD</t>
    </r>
    <r>
      <rPr>
        <vertAlign val="subscript"/>
        <sz val="12"/>
        <rFont val="Arial"/>
        <family val="2"/>
      </rPr>
      <t>5</t>
    </r>
    <r>
      <rPr>
        <sz val="12"/>
        <rFont val="Arial"/>
        <family val="2"/>
      </rPr>
      <t xml:space="preserve"> INFLUENT (mg/L)</t>
    </r>
  </si>
  <si>
    <r>
      <t>Enter the BOD</t>
    </r>
    <r>
      <rPr>
        <vertAlign val="subscript"/>
        <sz val="12"/>
        <color theme="1"/>
        <rFont val="Arial"/>
        <family val="2"/>
      </rPr>
      <t xml:space="preserve">5 </t>
    </r>
    <r>
      <rPr>
        <sz val="12"/>
        <color theme="1"/>
        <rFont val="Arial"/>
        <family val="2"/>
      </rPr>
      <t xml:space="preserve"> of the influent in mg/L</t>
    </r>
  </si>
  <si>
    <r>
      <t>BOD</t>
    </r>
    <r>
      <rPr>
        <vertAlign val="subscript"/>
        <sz val="12"/>
        <rFont val="Arial"/>
        <family val="2"/>
      </rPr>
      <t>5</t>
    </r>
    <r>
      <rPr>
        <sz val="12"/>
        <rFont val="Arial"/>
        <family val="2"/>
      </rPr>
      <t xml:space="preserve"> EFFLUENT (mg/L)</t>
    </r>
  </si>
  <si>
    <r>
      <t>Enter the BOD</t>
    </r>
    <r>
      <rPr>
        <vertAlign val="subscript"/>
        <sz val="12"/>
        <rFont val="Arial"/>
        <family val="2"/>
      </rPr>
      <t>5</t>
    </r>
    <r>
      <rPr>
        <sz val="12"/>
        <rFont val="Arial"/>
        <family val="2"/>
      </rPr>
      <t xml:space="preserve"> of the effluent in mg/L</t>
    </r>
  </si>
  <si>
    <r>
      <t>BOD</t>
    </r>
    <r>
      <rPr>
        <vertAlign val="subscript"/>
        <sz val="12"/>
        <rFont val="Arial"/>
        <family val="2"/>
      </rPr>
      <t>5</t>
    </r>
    <r>
      <rPr>
        <sz val="12"/>
        <rFont val="Arial"/>
        <family val="2"/>
      </rPr>
      <t xml:space="preserve"> EFFLUENT (POUNDS)</t>
    </r>
  </si>
  <si>
    <r>
      <t>This row will automatically calculate the BOD</t>
    </r>
    <r>
      <rPr>
        <vertAlign val="subscript"/>
        <sz val="12"/>
        <rFont val="Arial"/>
        <family val="2"/>
      </rPr>
      <t>5</t>
    </r>
    <r>
      <rPr>
        <sz val="12"/>
        <rFont val="Arial"/>
        <family val="2"/>
      </rPr>
      <t xml:space="preserve"> in pounds.</t>
    </r>
  </si>
  <si>
    <r>
      <t>BOD</t>
    </r>
    <r>
      <rPr>
        <vertAlign val="subscript"/>
        <sz val="12"/>
        <rFont val="Arial"/>
        <family val="2"/>
      </rPr>
      <t>5</t>
    </r>
    <r>
      <rPr>
        <sz val="12"/>
        <rFont val="Arial"/>
        <family val="2"/>
      </rPr>
      <t xml:space="preserve"> PERCENT REMOVAL</t>
    </r>
  </si>
  <si>
    <r>
      <t>BOD</t>
    </r>
    <r>
      <rPr>
        <vertAlign val="subscript"/>
        <sz val="12"/>
        <rFont val="Arial"/>
        <family val="2"/>
      </rPr>
      <t>5</t>
    </r>
    <r>
      <rPr>
        <sz val="12"/>
        <rFont val="Arial"/>
        <family val="2"/>
      </rPr>
      <t xml:space="preserve"> EFFLUENT WEEKLY AVERAGE
(mg/L)</t>
    </r>
  </si>
  <si>
    <r>
      <t>BOD</t>
    </r>
    <r>
      <rPr>
        <vertAlign val="subscript"/>
        <sz val="12"/>
        <rFont val="Arial"/>
        <family val="2"/>
      </rPr>
      <t>5</t>
    </r>
    <r>
      <rPr>
        <sz val="12"/>
        <rFont val="Arial"/>
        <family val="2"/>
      </rPr>
      <t xml:space="preserve"> EFFLUENT WEEKLY AVERAGE
(POUNDS)</t>
    </r>
  </si>
  <si>
    <t>Ammonia N INFLUENT (mg/L)</t>
  </si>
  <si>
    <t>Enter the influent Ammonia as nitrogen in mg/L</t>
  </si>
  <si>
    <t>Ammonia N EFFLUENT (mg/L)</t>
  </si>
  <si>
    <t>Enter the effluent Ammonia as nitrogen in mg/L</t>
  </si>
  <si>
    <t>Ammonia N EFFLUENT (POUNDS)</t>
  </si>
  <si>
    <t xml:space="preserve">This row will automatically calculate the effluent ammonia as N in pounds. </t>
  </si>
  <si>
    <t>Ammonia N PERCENT REMOVAL</t>
  </si>
  <si>
    <t>Ammonia EFFLUENT WEEKLY AVERAGE
(mg/L)</t>
  </si>
  <si>
    <t>Ammonia EFFLUENT WEEKLY AVERAGE
(POUNDS)</t>
  </si>
  <si>
    <t>TSS INFLUENT (mg/L)</t>
  </si>
  <si>
    <t>Enter the influent TSS in mg/L</t>
  </si>
  <si>
    <t>TSS EFFLUENT (mg/L)</t>
  </si>
  <si>
    <t>Enter the effluent TSS  in mg/L</t>
  </si>
  <si>
    <t>TSS EFFLUENT (POUNDS)</t>
  </si>
  <si>
    <t xml:space="preserve">This row will automatically calculate the effluent TSS in pounds. </t>
  </si>
  <si>
    <t>TSS PERCENT REMOVAL</t>
  </si>
  <si>
    <t>TSS EFFLUENT WEEKLY AVERAGE
(mg/L)</t>
  </si>
  <si>
    <t>TSS EFFLUENT WEEKLY AVERAGE
(POUNDS)</t>
  </si>
  <si>
    <t>DO INFLUENT (mg/L)</t>
  </si>
  <si>
    <t>Enter the Dissolved Oxygen of the influent in mg/L</t>
  </si>
  <si>
    <t>DO EFFLUENT (mg/L)</t>
  </si>
  <si>
    <t>Enter the Dissolved Oxygen of the effluent in mg/L</t>
  </si>
  <si>
    <t>pH  INFLUENT (S. U.)</t>
  </si>
  <si>
    <t xml:space="preserve">Enter the influent pH. </t>
  </si>
  <si>
    <t>pH  EFFLUENT (S. U.)</t>
  </si>
  <si>
    <t xml:space="preserve">Enter the effluent pH.  </t>
  </si>
  <si>
    <t>Settleable Solids INFLUENT (ml/L)</t>
  </si>
  <si>
    <t>Enter the influent settleable solids  in mg/L</t>
  </si>
  <si>
    <t>Less Than (&lt;) Settleable Solids</t>
  </si>
  <si>
    <t>Use this column to indicate if the effluent setteable soilds is below detection level (BDL) by placing a &lt; in this column and the detection level in column AM.</t>
  </si>
  <si>
    <t xml:space="preserve"> Settleable Solids EFFLUENT (ml/L)</t>
  </si>
  <si>
    <t>Enter the effluent setteable soilds in this column. If it is BDL place the detection level in this column and &lt; in  column AL.</t>
  </si>
  <si>
    <t>Less Than (&lt;)  E.coli</t>
  </si>
  <si>
    <t>Use this column to indicate if the effluent e. coli is BDL by placing a &lt; in this column and the detection level in column AO.</t>
  </si>
  <si>
    <t>EFFLUENT E.COLI</t>
  </si>
  <si>
    <t>Enter the effluent e. coli in this column. If it is BDL place the detection level in this column and &lt; in column AN.</t>
  </si>
  <si>
    <t>Less Than (&lt;) TRC</t>
  </si>
  <si>
    <t>Use this column to indicate if the effluent total residual chlorine (TRC) is BDL by placing a &lt; in this column and the detection level in column AQ.</t>
  </si>
  <si>
    <t>EFFLUENT TOTAL CHLORINE RESIDUAL (mg/L)</t>
  </si>
  <si>
    <t>Enter the effluent TRC in this column. If it is BDL place the detection level in this column and &lt; in column AP.</t>
  </si>
  <si>
    <t>Nitrite-Nitrate as N INFLUENT (mg/L)</t>
  </si>
  <si>
    <t>Enter influent Nitrite-Nitrate as N in mg/L</t>
  </si>
  <si>
    <t>Nitrite-Nitrate as N INFLUENT
(POUNDS)</t>
  </si>
  <si>
    <t xml:space="preserve">This row will automatically calculate the influent Nitrite-Nitrate in pounds. </t>
  </si>
  <si>
    <t>Nitrate as N EFFLUENT (mg/L)</t>
  </si>
  <si>
    <t>Nitrite-Nitrate as N EFFLUENT (POUNDS)</t>
  </si>
  <si>
    <t xml:space="preserve">This row will automatically calculate the effluent Nitrite-Nitrate as N in pounds. </t>
  </si>
  <si>
    <t>Nitrite-Nitrate as N PERCENT REMOVAL</t>
  </si>
  <si>
    <t>TKN as N INFLUENT (mg/L)</t>
  </si>
  <si>
    <t xml:space="preserve">Enter the influent TKN as N </t>
  </si>
  <si>
    <t>TKN as N INFLUENT
(POUNDS)</t>
  </si>
  <si>
    <t>TKN as N EFFLUENT (mg/L)</t>
  </si>
  <si>
    <t>Enter the effluent TKN as N</t>
  </si>
  <si>
    <t>TKN as N EFFLUENT (POUNDS)</t>
  </si>
  <si>
    <t xml:space="preserve">This row will automatically calculate the effluent TKN as N in pounds. </t>
  </si>
  <si>
    <t>TKN as N  PERCENT REMOVAL</t>
  </si>
  <si>
    <t>Total Nitrogen INFLUENT (mg/L)</t>
  </si>
  <si>
    <t>Enter the influent total Nitrogen</t>
  </si>
  <si>
    <t>Total Nitrogen INFLUENT (POUNDS)</t>
  </si>
  <si>
    <t xml:space="preserve">This row will automatically calculate the influent Nitrogen in pounds. </t>
  </si>
  <si>
    <t>Total Nitrogen EFFLUENT (mg/L)</t>
  </si>
  <si>
    <t xml:space="preserve">Enter the effluent total Nitrogen </t>
  </si>
  <si>
    <t>Total Nitrogen EFFLUENT (POUNDS)</t>
  </si>
  <si>
    <t xml:space="preserve">This row will automatically calculate the effluent Nitrogen in pounds. </t>
  </si>
  <si>
    <t>TN PERCENT REMOVAL</t>
  </si>
  <si>
    <t>Total Phosphorus INFLUENT (mg/L)</t>
  </si>
  <si>
    <t>Enter the influent total phosphorus</t>
  </si>
  <si>
    <t>Total Phosphorus INFLUENT (POUNDS)</t>
  </si>
  <si>
    <t xml:space="preserve">This row will automatically calculate the influent total phosphorus in pounds. </t>
  </si>
  <si>
    <t>Total Phosphorus EFFLUENT (mg/L)</t>
  </si>
  <si>
    <t xml:space="preserve">Enter the effluent total phosphorus </t>
  </si>
  <si>
    <t>Total Phosphorus EFFLUENT (POUNDS)</t>
  </si>
  <si>
    <t xml:space="preserve">This row will automatically calculate the effluent total phosphorus in pounds. </t>
  </si>
  <si>
    <t>Total Phosphorus PERCENT REMOVAL</t>
  </si>
  <si>
    <t>Percent Solids</t>
  </si>
  <si>
    <t xml:space="preserve">Enter percent solids in Cell BC4. It will auto fill the remainder of the month. For 2% solids you would type 2. </t>
  </si>
  <si>
    <t>Quantity of Wet Sludge Generated (gallons)</t>
  </si>
  <si>
    <t>Enter the quantity of wet sludge generated in gallons for each day.</t>
  </si>
  <si>
    <t>Weight of Dry Sludge Generated (M-Tons)</t>
  </si>
  <si>
    <t>This row will automatically calculate the weight of dry sludge.</t>
  </si>
  <si>
    <t>Quantity of Wet Sludge Disposed of (gallons)</t>
  </si>
  <si>
    <t>Enter the number of gallons of wet sludge disposed of during the day.</t>
  </si>
  <si>
    <t>Weight of Dry Sludge Disposed (M-Tons)</t>
  </si>
  <si>
    <t>Enter the number of M-tons of dry sludge disposed of during the day.</t>
  </si>
  <si>
    <t>Instream Monitoring Daily Maximum (MGD)</t>
  </si>
  <si>
    <t>Enter the daily maximum of the instream flow monitoring.</t>
  </si>
  <si>
    <t>Instream Monitoring Daily Average (MGD)</t>
  </si>
  <si>
    <t>Enter the daily average of the instream flow monitoring. (The average flow for that day.)</t>
  </si>
  <si>
    <t>Date</t>
  </si>
  <si>
    <t>Notes</t>
  </si>
  <si>
    <t>eMOR was created</t>
  </si>
  <si>
    <t>Converted to 12 monthly tabs instead of just 1 tab that would need to be manually erased each month</t>
  </si>
  <si>
    <t>Linked each months "Plant" and "County" entries to January tab</t>
  </si>
  <si>
    <t>Added data validation for numbers entered into the monthly tabs</t>
  </si>
  <si>
    <t>Created "Quarterly TN and TP" tab</t>
  </si>
  <si>
    <t>Corrected the number of days in each monthly tab so that empty data would not be uploaded to WaterLog. Gave February 29 days.</t>
  </si>
  <si>
    <t>Created "TN TP 12 Month Rolling Load" tab</t>
  </si>
  <si>
    <t>Created "Annual Stats" tab</t>
  </si>
  <si>
    <t>Created "Overflow Report" tab and "Overflows Running Total" tab</t>
  </si>
  <si>
    <t>Overflow Report tab - Added data validation for hours and volume</t>
  </si>
  <si>
    <t>Overflow Report tab - Added data validation for each type of reporting event</t>
  </si>
  <si>
    <t>Created "Permit Limits" tab that will automatically fill in the permit limits on each monthly tab. Seasonal limits are also considered.</t>
  </si>
  <si>
    <t>Added data validation to monthly tabs</t>
  </si>
  <si>
    <t>Greyed out the Maximum % Removal Permit Limit entry cell</t>
  </si>
  <si>
    <t>Corrected various % Removal formulas</t>
  </si>
  <si>
    <t>Added formula to calculate the 12 month wet and dry weather SSOs for the previous year.</t>
  </si>
  <si>
    <t>Eliminated the formula to sum totals for SSOs in the total year rows</t>
  </si>
  <si>
    <t>Removed "Discharge" from Overflow Report and Overflows Running Total tabs</t>
  </si>
  <si>
    <t>Added Aerial's column headers and fields to "Overflow Report 2" tab and connected it with the "Overflow Running Total 2" tab.</t>
  </si>
  <si>
    <t>Added data validation and dropdown menu to  "Overflow Report 2" tab.</t>
  </si>
  <si>
    <t>Added formula to autopopulate the plant and county fields on the monthly tabs from the data entry prompt in the "Permit Limits" tab.</t>
  </si>
  <si>
    <t>Added a decimal place to the average TRC on the monthly tabs</t>
  </si>
  <si>
    <t>Added an "Average Effluent Flow" column to the "Annual Stats" tab</t>
  </si>
  <si>
    <t>Added the revised "Overflow Report" tab</t>
  </si>
  <si>
    <t>Need to work on linking it to the "Overflows Running Total" tab</t>
  </si>
  <si>
    <t>Added weekly average  columns</t>
  </si>
  <si>
    <t>Added data validation to all less than columns to only accept "&lt;" symbol</t>
  </si>
  <si>
    <t>General QC on entire workbook</t>
  </si>
  <si>
    <t>Deleted extra space in the Street Number column header in the "Overflow Report" tab</t>
  </si>
  <si>
    <t>Added Ammonia Weekly Average mg/l and lbs columns</t>
  </si>
  <si>
    <t>Added conditional formatting to CBOD, BOD and Ammonia weekly columns</t>
  </si>
  <si>
    <t>Fixed various conditional formatting issues</t>
  </si>
  <si>
    <t>Fixed BDL columns to accept &lt; signs</t>
  </si>
  <si>
    <t>Added extra decimal point to ammonia concentrations</t>
  </si>
  <si>
    <t>Fixed conditional formatting</t>
  </si>
  <si>
    <t>Deleted spaces calculating minimum and average values for weekly average columns in the monthly reporting tabs</t>
  </si>
  <si>
    <t>ID</t>
  </si>
  <si>
    <t>PERMIT NUMBER</t>
  </si>
  <si>
    <t>PERMIT FEATURE TYPE DESCRIPTION</t>
  </si>
  <si>
    <t>PERMIT FEATURE ID</t>
  </si>
  <si>
    <t>YEAR</t>
  </si>
  <si>
    <t>MONTH</t>
  </si>
  <si>
    <t>DATE</t>
  </si>
  <si>
    <t>RAINFALL
(0.1 inch)</t>
  </si>
  <si>
    <t>INFLUENT FLOW
(MGD)</t>
  </si>
  <si>
    <t>INFLUENT MAX
(MGD)</t>
  </si>
  <si>
    <t>INFLUENT MIN
(MGD)</t>
  </si>
  <si>
    <t>EFFLUENT FLOW
(MGD)</t>
  </si>
  <si>
    <t>HOURS
BYPASSED</t>
  </si>
  <si>
    <t>TEMPERATURE
INFLUENT degC</t>
  </si>
  <si>
    <t>TEMPERATURE
EFFLUENT degC</t>
  </si>
  <si>
    <r>
      <t>CBOD</t>
    </r>
    <r>
      <rPr>
        <vertAlign val="subscript"/>
        <sz val="11"/>
        <rFont val="Arial"/>
        <family val="2"/>
      </rPr>
      <t>5</t>
    </r>
    <r>
      <rPr>
        <sz val="11"/>
        <rFont val="Arial"/>
        <family val="2"/>
      </rPr>
      <t xml:space="preserve"> INFLUENT
(mg/L)</t>
    </r>
  </si>
  <si>
    <r>
      <t>CBOD</t>
    </r>
    <r>
      <rPr>
        <vertAlign val="subscript"/>
        <sz val="11"/>
        <rFont val="Arial"/>
        <family val="2"/>
      </rPr>
      <t>5</t>
    </r>
    <r>
      <rPr>
        <sz val="11"/>
        <rFont val="Arial"/>
        <family val="2"/>
      </rPr>
      <t xml:space="preserve"> EFFLUENT
(mg/L)</t>
    </r>
  </si>
  <si>
    <r>
      <t>CBOD</t>
    </r>
    <r>
      <rPr>
        <vertAlign val="subscript"/>
        <sz val="11"/>
        <rFont val="Arial"/>
        <family val="2"/>
      </rPr>
      <t>5</t>
    </r>
    <r>
      <rPr>
        <sz val="11"/>
        <rFont val="Arial"/>
        <family val="2"/>
      </rPr>
      <t xml:space="preserve"> EFFLUENT
(POUNDS)</t>
    </r>
  </si>
  <si>
    <r>
      <t>CBOD</t>
    </r>
    <r>
      <rPr>
        <vertAlign val="subscript"/>
        <sz val="11"/>
        <rFont val="Arial"/>
        <family val="2"/>
      </rPr>
      <t>5</t>
    </r>
    <r>
      <rPr>
        <sz val="11"/>
        <rFont val="Arial"/>
        <family val="2"/>
      </rPr>
      <t xml:space="preserve"> PERCENT
REMOVAL</t>
    </r>
  </si>
  <si>
    <r>
      <t>CBOD</t>
    </r>
    <r>
      <rPr>
        <vertAlign val="subscript"/>
        <sz val="11"/>
        <rFont val="Arial"/>
        <family val="2"/>
      </rPr>
      <t>5</t>
    </r>
    <r>
      <rPr>
        <sz val="11"/>
        <rFont val="Arial"/>
        <family val="2"/>
      </rPr>
      <t xml:space="preserve"> EFFLUENT WEEKLY AVERAGE
(mg/L)</t>
    </r>
  </si>
  <si>
    <r>
      <t>CBOD</t>
    </r>
    <r>
      <rPr>
        <vertAlign val="subscript"/>
        <sz val="11"/>
        <rFont val="Arial"/>
        <family val="2"/>
      </rPr>
      <t>5</t>
    </r>
    <r>
      <rPr>
        <sz val="11"/>
        <rFont val="Arial"/>
        <family val="2"/>
      </rPr>
      <t xml:space="preserve"> EFFLUENT WEEKLY AVERAGE
(POUNDS)</t>
    </r>
  </si>
  <si>
    <r>
      <t>BOD</t>
    </r>
    <r>
      <rPr>
        <vertAlign val="subscript"/>
        <sz val="11"/>
        <rFont val="Arial"/>
        <family val="2"/>
      </rPr>
      <t>5</t>
    </r>
    <r>
      <rPr>
        <sz val="11"/>
        <rFont val="Arial"/>
        <family val="2"/>
      </rPr>
      <t xml:space="preserve"> EFFLUENT WEEKLY AVERAGE
(mg/L)</t>
    </r>
  </si>
  <si>
    <r>
      <t>BOD</t>
    </r>
    <r>
      <rPr>
        <vertAlign val="subscript"/>
        <sz val="11"/>
        <rFont val="Arial"/>
        <family val="2"/>
      </rPr>
      <t>5</t>
    </r>
    <r>
      <rPr>
        <sz val="11"/>
        <rFont val="Arial"/>
        <family val="2"/>
      </rPr>
      <t xml:space="preserve"> EFFLUENT WEEKLY AVERAGE
(POUNDS)</t>
    </r>
  </si>
  <si>
    <t>Ammonia N INFLUENT
(mg/L)</t>
  </si>
  <si>
    <t>Ammonia N EFFLUENT
(mg/L)</t>
  </si>
  <si>
    <t>Ammonia N EFFLUENT
(POUNDS)</t>
  </si>
  <si>
    <t>Ammonia N PERCENT
REMOVAL</t>
  </si>
  <si>
    <t>TSS INFLUENT
(mg/L)</t>
  </si>
  <si>
    <t>TSS EFFLUENT
(mg/L)</t>
  </si>
  <si>
    <t>TSS EFFLUENT
(POUNDS)</t>
  </si>
  <si>
    <t>TSS PERCENT
REMOVAL</t>
  </si>
  <si>
    <t>DO INFLUENT
(mg/L)</t>
  </si>
  <si>
    <t>DO EFFLUENT
(mg/L)</t>
  </si>
  <si>
    <t>pH  INFLUENT
(S. U.)</t>
  </si>
  <si>
    <t>pH  EFFLUENT
(S. U.)</t>
  </si>
  <si>
    <t>Settleable Solids INFLUENT
(ml/L)</t>
  </si>
  <si>
    <t>Settleable Solids EFFLUENT
(ml/L)</t>
  </si>
  <si>
    <t>EFFLUENT TOTAL
CHLORINE
RESIDUAL (mg/L)</t>
  </si>
  <si>
    <t>Nitrite-Nitrate as N INFLUENT
(mg/L)</t>
  </si>
  <si>
    <t>Nitrite-Nitrate as N EFFLUENT
(mg/L)</t>
  </si>
  <si>
    <t>Nitrite-Nitrate as N EFFLUENT
(POUNDS)</t>
  </si>
  <si>
    <t>Nitrite-Nitrate as N PERCENT
REMOVAL</t>
  </si>
  <si>
    <t>TKN as N INFLUENT
(mg/L)</t>
  </si>
  <si>
    <t>TKN as N EFFLUENT
(mg/L)</t>
  </si>
  <si>
    <t>TKN as N EFFLUENT
(POUNDS)</t>
  </si>
  <si>
    <t>Total Nitrogen INFLUENT
(mg/L)</t>
  </si>
  <si>
    <t>Total Nitrogen INFLUENT
(POUNDS)</t>
  </si>
  <si>
    <t>Total Nitrogen EFFLUENT
(mg/L)</t>
  </si>
  <si>
    <t>Total Nitrogen EFFLUENT
(POUNDS)</t>
  </si>
  <si>
    <t>Total Phosphorus INFLUENT
(mg/L)</t>
  </si>
  <si>
    <t>Total Phosphorus INFLUENT
(POUNDS)</t>
  </si>
  <si>
    <t>Total Phosphorus EFFLUENT
(mg/L)</t>
  </si>
  <si>
    <t>Total Phosphorus EFFLUENT
(POUNDS)</t>
  </si>
  <si>
    <t>Total Phosphorus PERCENT
REMOVAL</t>
  </si>
  <si>
    <t>Quantity of Wet Sludge Generated  gallons</t>
  </si>
  <si>
    <t>Weight of Dry Sludge Generated  Tons</t>
  </si>
  <si>
    <t>Quantity of Wet Sludge Disposed of  gallons</t>
  </si>
  <si>
    <t>Weight of Dry Sludge Disposed  Tons</t>
  </si>
  <si>
    <t>Less Than (&lt;) PAA</t>
  </si>
  <si>
    <t>Peracetic Acid (PAA) EFFLUENT
(mg/L)</t>
  </si>
  <si>
    <t>Less Than (&lt;) H2O2</t>
  </si>
  <si>
    <t>Hydrogen Peroxide EFFLUENT
(mg/L)</t>
  </si>
  <si>
    <t>ICIS Codes</t>
  </si>
  <si>
    <t>00010</t>
  </si>
  <si>
    <t>00610</t>
  </si>
  <si>
    <t>00530</t>
  </si>
  <si>
    <t>00300</t>
  </si>
  <si>
    <t>00400</t>
  </si>
  <si>
    <t>00545</t>
  </si>
  <si>
    <t>620</t>
  </si>
  <si>
    <t>665</t>
  </si>
  <si>
    <t>PERMIT_NUMBER</t>
  </si>
  <si>
    <t>PERMFEATURETYPEDESC</t>
  </si>
  <si>
    <t>PERMFEATUREID</t>
  </si>
  <si>
    <t>YEAR_MOR</t>
  </si>
  <si>
    <t>MONTH_MOR</t>
  </si>
  <si>
    <t>DATE_MOR</t>
  </si>
  <si>
    <t>RAINFALL</t>
  </si>
  <si>
    <t>INFLUENT_FLOW_MGD</t>
  </si>
  <si>
    <t>INFLUENT_MAX_MGD</t>
  </si>
  <si>
    <t>INFLUENT_MIN_MGD</t>
  </si>
  <si>
    <t>EFFLUENT_FLOW_MGD</t>
  </si>
  <si>
    <t>HOURS_BYPASSED</t>
  </si>
  <si>
    <t>TEMP_INFLUENT_DEGC</t>
  </si>
  <si>
    <t>TEMP_EFFLUENT_DEGC</t>
  </si>
  <si>
    <t>CBOD5_INFLUENT_MG_L</t>
  </si>
  <si>
    <t>CBOD5_EFFLUENT_MG_L</t>
  </si>
  <si>
    <t>CBOD5_EFFLUENT_LBS</t>
  </si>
  <si>
    <t>CBOD5_PERCENT_REMOVAL</t>
  </si>
  <si>
    <t>CBOD5_EFFLUENT_WK_AVG_MG_L</t>
  </si>
  <si>
    <t>CBOD5_EFFLUENT_WK_AVG_LBS</t>
  </si>
  <si>
    <t>BOD5_INFLUENT_MG_L</t>
  </si>
  <si>
    <t>BOD5_EFFLUENT_MG_L</t>
  </si>
  <si>
    <t>BOD5_EFFLUENT_LBS</t>
  </si>
  <si>
    <t>BOD5_PERCENT_REMOVAL</t>
  </si>
  <si>
    <t>BOD5_EFFLUENT_WK_AVG_MG_L</t>
  </si>
  <si>
    <t>BOD5_EFFLUENT_WK_AVG_LBS</t>
  </si>
  <si>
    <t>AMMONIA_N_INFLUENT_MG_L</t>
  </si>
  <si>
    <t>AMMONIA_N_EFFLUENT_MG_L</t>
  </si>
  <si>
    <t>AMMONIA_N_EFFLUENT_LBS</t>
  </si>
  <si>
    <t>AMMONIA_N_PERCENT_REMOVAL</t>
  </si>
  <si>
    <t>AMMONIA_EFFLUENT_WK_AVG_MG_L</t>
  </si>
  <si>
    <t>AMMONIA_EFFLUENT_WK_AVG_LBS</t>
  </si>
  <si>
    <t>TSS_INFLUENT_MG_L</t>
  </si>
  <si>
    <t>TSS_EFFLUENT_MG_L</t>
  </si>
  <si>
    <t>TSS_EFFLUENT_LBS</t>
  </si>
  <si>
    <t>TSS_PERCENT_REMOVAL</t>
  </si>
  <si>
    <t>TSS_EFFLUENT_WK_AVG_MG_L</t>
  </si>
  <si>
    <t>TSS_EFFLUENT_WK_AVG_LBS</t>
  </si>
  <si>
    <t>DO_INFLUENT_MG_L</t>
  </si>
  <si>
    <t>DO_EFFLUENT_MG_L</t>
  </si>
  <si>
    <t>PH_INFLUENT</t>
  </si>
  <si>
    <t>PH_EFFLUENT</t>
  </si>
  <si>
    <t>SETT_SOLIDS_INFLUENT_ML_L</t>
  </si>
  <si>
    <t>BSS</t>
  </si>
  <si>
    <t>SETT_SOLIDS_EFFLUENT_MG_L</t>
  </si>
  <si>
    <t>B_EST_ECOLI</t>
  </si>
  <si>
    <t>EFFLUENT_ECOLI</t>
  </si>
  <si>
    <t>B_TRC</t>
  </si>
  <si>
    <t>TOTAL_CHLORINE_RESIDUAL_MG_L</t>
  </si>
  <si>
    <t>NITRITE_NITRATE_AS_N_INF_MG_L</t>
  </si>
  <si>
    <t>NITRITE_NITRATE_AS_N_INF_LBS</t>
  </si>
  <si>
    <t>NITRITE_NITRATE_AS_N_EFF_MG_L</t>
  </si>
  <si>
    <t>NITRITE_NITRATE_AS_N_EFF_LBS</t>
  </si>
  <si>
    <t>NITRITE_NITRATE_PERCENT_RMVL</t>
  </si>
  <si>
    <t>TKN_AS_N_INFLUENT_MG_L</t>
  </si>
  <si>
    <t>TKN_AS_N_EFFLUENT_MG_L</t>
  </si>
  <si>
    <t>TKN_AS_N_EFFLUENT_LBS</t>
  </si>
  <si>
    <t>TKN_AS_N_PERCENT_REMOVAL</t>
  </si>
  <si>
    <t>TN_INFLUENT_MG_L</t>
  </si>
  <si>
    <t>TN_INFLUENT_LBS</t>
  </si>
  <si>
    <t>TN_EFFLUENT_MG_L</t>
  </si>
  <si>
    <t>TN_EFFLUENT_LBS</t>
  </si>
  <si>
    <t>TOTAL_PHOS_INFLUENT_MG_L</t>
  </si>
  <si>
    <t>TP_INFLUENT_LBS</t>
  </si>
  <si>
    <t>TOTAL_PHOS_EFFLUENT_MG_L</t>
  </si>
  <si>
    <t>TOTAL_PHOS_EFFLUENT_LBS</t>
  </si>
  <si>
    <t>TOTAL_PHOS_PERCENT_REMOVAL</t>
  </si>
  <si>
    <t>PERCENT_SOLIDS</t>
  </si>
  <si>
    <t>QTY_WET_SLUDGE_GENERATED_GAL</t>
  </si>
  <si>
    <t>WEIGHT_DRY_SLUDGE_GEN_TONS</t>
  </si>
  <si>
    <t>QTY_WET_SLUDGE_DISPOSED_GAL</t>
  </si>
  <si>
    <t>WEIGHT_DRY_SLUDGE_DISPOSED_TON</t>
  </si>
  <si>
    <t>INSTREAM_MON_DAILY_MAX_MGD</t>
  </si>
  <si>
    <t>INSTREAM_MON_DAILY_AVG_MGD</t>
  </si>
  <si>
    <t>January</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</si>
  <si>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</si>
  <si>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TOTAL</t>
  </si>
  <si>
    <t>AVERAGE</t>
  </si>
  <si>
    <t>MAXIMUM</t>
  </si>
  <si>
    <t>MINIMUM</t>
  </si>
  <si>
    <t>PERMIT LIMIT DAILY MAX</t>
  </si>
  <si>
    <t>PERMIT LIMIT DAILY MIN</t>
  </si>
  <si>
    <t>PERMIT LIMIT MONTHLY WKLY/AVG</t>
  </si>
  <si>
    <t>*E. Coli geomean is shown</t>
  </si>
  <si>
    <t>in the Average row</t>
  </si>
  <si>
    <t>Notes:</t>
  </si>
  <si>
    <t>Signature</t>
  </si>
  <si>
    <t>Plant</t>
  </si>
  <si>
    <t>Grade</t>
  </si>
  <si>
    <t>Certification #</t>
  </si>
  <si>
    <t>County</t>
  </si>
  <si>
    <t>February</t>
  </si>
  <si>
    <t>March</t>
  </si>
  <si>
    <t>April</t>
  </si>
  <si>
    <t>May</t>
  </si>
  <si>
    <t>June</t>
  </si>
  <si>
    <t>July</t>
  </si>
  <si>
    <t>August</t>
  </si>
  <si>
    <t>September</t>
  </si>
  <si>
    <t>October</t>
  </si>
  <si>
    <t>November</t>
  </si>
  <si>
    <t>December</t>
  </si>
  <si>
    <t>ENTER DATA INTO</t>
  </si>
  <si>
    <t>**Password protect**</t>
  </si>
  <si>
    <t>THE YELLOW CELLS</t>
  </si>
  <si>
    <t>**and hide this tab**</t>
  </si>
  <si>
    <t>Facility Name:</t>
  </si>
  <si>
    <t>County:</t>
  </si>
  <si>
    <t>Permit Number:</t>
  </si>
  <si>
    <t>Year:</t>
  </si>
  <si>
    <r>
      <t>Winter Months:</t>
    </r>
    <r>
      <rPr>
        <b/>
        <sz val="20"/>
        <rFont val="Arial"/>
        <family val="2"/>
      </rPr>
      <t xml:space="preserve"> (January, February, March, April, Nov and Dec)</t>
    </r>
  </si>
  <si>
    <r>
      <t>CBOD</t>
    </r>
    <r>
      <rPr>
        <vertAlign val="subscript"/>
        <sz val="12"/>
        <rFont val="Arial"/>
        <family val="2"/>
      </rPr>
      <t>5</t>
    </r>
    <r>
      <rPr>
        <sz val="12"/>
        <rFont val="Arial"/>
        <family val="2"/>
      </rPr>
      <t xml:space="preserve"> INFLUENT
(mg/L)</t>
    </r>
  </si>
  <si>
    <r>
      <t>CBOD</t>
    </r>
    <r>
      <rPr>
        <vertAlign val="subscript"/>
        <sz val="12"/>
        <rFont val="Arial"/>
        <family val="2"/>
      </rPr>
      <t>5</t>
    </r>
    <r>
      <rPr>
        <sz val="12"/>
        <rFont val="Arial"/>
        <family val="2"/>
      </rPr>
      <t xml:space="preserve"> EFFLUENT
(mg/L)</t>
    </r>
  </si>
  <si>
    <r>
      <t>CBOD</t>
    </r>
    <r>
      <rPr>
        <vertAlign val="subscript"/>
        <sz val="12"/>
        <rFont val="Arial"/>
        <family val="2"/>
      </rPr>
      <t>5</t>
    </r>
    <r>
      <rPr>
        <sz val="12"/>
        <rFont val="Arial"/>
        <family val="2"/>
      </rPr>
      <t xml:space="preserve"> EFFLUENT
(POUNDS)</t>
    </r>
  </si>
  <si>
    <r>
      <t>CBOD</t>
    </r>
    <r>
      <rPr>
        <vertAlign val="subscript"/>
        <sz val="12"/>
        <rFont val="Arial"/>
        <family val="2"/>
      </rPr>
      <t>5</t>
    </r>
    <r>
      <rPr>
        <sz val="12"/>
        <rFont val="Arial"/>
        <family val="2"/>
      </rPr>
      <t xml:space="preserve"> PERCENT
REMOVAL</t>
    </r>
  </si>
  <si>
    <r>
      <t>BOD</t>
    </r>
    <r>
      <rPr>
        <vertAlign val="subscript"/>
        <sz val="12"/>
        <rFont val="Arial"/>
        <family val="2"/>
      </rPr>
      <t>5</t>
    </r>
    <r>
      <rPr>
        <sz val="12"/>
        <rFont val="Arial"/>
        <family val="2"/>
      </rPr>
      <t xml:space="preserve"> INFLUENT
(mg/L)</t>
    </r>
  </si>
  <si>
    <r>
      <t>BOD</t>
    </r>
    <r>
      <rPr>
        <vertAlign val="subscript"/>
        <sz val="12"/>
        <rFont val="Arial"/>
        <family val="2"/>
      </rPr>
      <t>5</t>
    </r>
    <r>
      <rPr>
        <sz val="12"/>
        <rFont val="Arial"/>
        <family val="2"/>
      </rPr>
      <t xml:space="preserve"> EFFLUENT
(mg/L)</t>
    </r>
  </si>
  <si>
    <r>
      <t>BOD</t>
    </r>
    <r>
      <rPr>
        <vertAlign val="subscript"/>
        <sz val="12"/>
        <rFont val="Arial"/>
        <family val="2"/>
      </rPr>
      <t>5</t>
    </r>
    <r>
      <rPr>
        <sz val="12"/>
        <rFont val="Arial"/>
        <family val="2"/>
      </rPr>
      <t xml:space="preserve"> EFFLUENT
(POUNDS)</t>
    </r>
  </si>
  <si>
    <r>
      <t>BOD</t>
    </r>
    <r>
      <rPr>
        <vertAlign val="subscript"/>
        <sz val="12"/>
        <rFont val="Arial"/>
        <family val="2"/>
      </rPr>
      <t>5</t>
    </r>
    <r>
      <rPr>
        <sz val="12"/>
        <rFont val="Arial"/>
        <family val="2"/>
      </rPr>
      <t xml:space="preserve"> PERCENT
REMOVAL</t>
    </r>
  </si>
  <si>
    <t>TKN as N  PERCENT
REMOVAL</t>
  </si>
  <si>
    <t>TN  PERCENT
REMOVAL</t>
  </si>
  <si>
    <t>External Outfall</t>
  </si>
  <si>
    <t>001</t>
  </si>
  <si>
    <t>PERMIT LIMIT MONTHLY/WKLY AVG</t>
  </si>
  <si>
    <t>may use 9999 to show</t>
  </si>
  <si>
    <t>no permit limits to avoid</t>
  </si>
  <si>
    <t>The Summer Months permit limits will match the data entered into the Winter Months unless you type over the formula in the Summer Months cells</t>
  </si>
  <si>
    <t>getting highlighted cells</t>
  </si>
  <si>
    <t>in monthly tabs</t>
  </si>
  <si>
    <t>in the monthly tabs</t>
  </si>
  <si>
    <r>
      <t>Summer Months:</t>
    </r>
    <r>
      <rPr>
        <b/>
        <sz val="20"/>
        <rFont val="Arial"/>
        <family val="2"/>
      </rPr>
      <t xml:space="preserve"> (May, June, July, Aug, Sept and Oct)</t>
    </r>
  </si>
  <si>
    <t>TN Annual Load (lbs/yr)</t>
  </si>
  <si>
    <t>TP Annual Load (lbs/yr)</t>
  </si>
  <si>
    <t>Month</t>
  </si>
  <si>
    <t>Year</t>
  </si>
  <si>
    <t>Influent</t>
  </si>
  <si>
    <t>Effluent</t>
  </si>
  <si>
    <t>TN       (as N) mg/l</t>
  </si>
  <si>
    <t>TN Quart. Average (mg/l)</t>
  </si>
  <si>
    <t>TN    (as N) lbs</t>
  </si>
  <si>
    <t>TN Quart. Average (lbs)</t>
  </si>
  <si>
    <t>TN      (as N) mg/l</t>
  </si>
  <si>
    <t>TN      (as N) lbs</t>
  </si>
  <si>
    <t>This year's data will populate and calculate automatically</t>
  </si>
  <si>
    <t>TP        (as P) mg/l</t>
  </si>
  <si>
    <t>TP Quart. Average (mg/l)</t>
  </si>
  <si>
    <t>TP     (as P) lbs</t>
  </si>
  <si>
    <t>TP Quart. Average (lbs)</t>
  </si>
  <si>
    <t>TP      (as P) mg/l</t>
  </si>
  <si>
    <t>TP       (as P) lbs</t>
  </si>
  <si>
    <t># of TP Samples Taken</t>
  </si>
  <si>
    <t>Reported TP Monthly Load (lbs.)</t>
  </si>
  <si>
    <t>TP - Annual Rolling Load (lbs./year)</t>
  </si>
  <si>
    <t># of TN Samples Taken</t>
  </si>
  <si>
    <t>Reported TN Monthly Load (lbs.)</t>
  </si>
  <si>
    <t>TN - Annual Rolling Load (lbs./year)</t>
  </si>
  <si>
    <t>Enter the previous year's data in columns E, F, H &amp; I</t>
  </si>
  <si>
    <t>This year's data - the 12 month running load will calculate automatically</t>
  </si>
  <si>
    <t>Optimization Target Annual Load</t>
  </si>
  <si>
    <t>Phosphorus, Total (as P):</t>
  </si>
  <si>
    <t>Nitrogen, Total (as N):</t>
  </si>
  <si>
    <t>lbs./year</t>
  </si>
  <si>
    <t>Rolling Annual Load</t>
  </si>
  <si>
    <t>NPDES Permit:</t>
  </si>
  <si>
    <t>TN Quart. Max (mg/l)</t>
  </si>
  <si>
    <t>TN Quart. Max (lbs)</t>
  </si>
  <si>
    <t>TP Quart. Max (mg/l)</t>
  </si>
  <si>
    <t>TP Quart. Max (lbs)</t>
  </si>
  <si>
    <t>Greenbrier STP</t>
  </si>
  <si>
    <t>Robertson</t>
  </si>
  <si>
    <t>TN0020621</t>
  </si>
  <si>
    <t>Corrective action for the ammonia poundage violation was to increase air time to reduce ammonia.</t>
  </si>
  <si>
    <t>The e.Coli violations were caused by high volumes of flow due to rain at the plant most likely inhibiting the U.V. bulbs from keeping the plant under the e.Coli limit.</t>
  </si>
  <si>
    <t xml:space="preserve">The city of Greenbrier received 6.35 inches of rain for the month of January. The combination of rain in the middle of January most likely caused the plant's ammonia poundage to violate the permitted level. </t>
  </si>
  <si>
    <t>Corrective action for the e.Coli was cleaning the bulbs.</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</si>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</sst>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0.0"/>
    <numFmt numFmtId="168" formatCode="m/d/yy;@"/>
  </numFmts>
  <fonts count="33">
    <font>
      <sz val="11"/>
      <color theme="1"/>
      <name val="Calibri"/>
      <family val="2"/>
      <scheme val="minor"/>
    </font>
    <font>
      <sz val="10"/>
      <name val="Arial"/>
      <family val="2"/>
    </font>
    <font>
      <sz val="11"/>
      <name val="Arial"/>
      <family val="2"/>
    </font>
    <font>
      <vertAlign val="subscript"/>
      <sz val="11"/>
      <name val="Arial"/>
      <family val="2"/>
    </font>
    <font>
      <sz val="11"/>
      <color theme="0" tint="-0.3499799966812134"/>
      <name val="Arial"/>
      <family val="2"/>
    </font>
    <font>
      <b/>
      <sz val="11"/>
      <name val="Arial"/>
      <family val="2"/>
    </font>
    <font>
      <u val="single"/>
      <sz val="11"/>
      <name val="Arial"/>
      <family val="2"/>
    </font>
    <font>
      <sz val="12"/>
      <color theme="1"/>
      <name val="Arial"/>
      <family val="2"/>
    </font>
    <font>
      <b/>
      <sz val="12"/>
      <color theme="1"/>
      <name val="Arial"/>
      <family val="2"/>
    </font>
    <font>
      <sz val="12"/>
      <name val="Arial"/>
      <family val="2"/>
    </font>
    <font>
      <vertAlign val="subscript"/>
      <sz val="12"/>
      <name val="Arial"/>
      <family val="2"/>
    </font>
    <font>
      <vertAlign val="subscript"/>
      <sz val="12"/>
      <color theme="1"/>
      <name val="Arial"/>
      <family val="2"/>
    </font>
    <font>
      <sz val="15"/>
      <name val="Arial"/>
      <family val="2"/>
    </font>
    <font>
      <b/>
      <sz val="12"/>
      <color theme="1"/>
      <name val="Times New Roman"/>
      <family val="1"/>
    </font>
    <font>
      <sz val="12"/>
      <color theme="1"/>
      <name val="Times New Roman"/>
      <family val="1"/>
    </font>
    <font>
      <sz val="13"/>
      <color theme="1"/>
      <name val="Times New Roman"/>
      <family val="1"/>
    </font>
    <font>
      <b/>
      <sz val="13"/>
      <color theme="1"/>
      <name val="Times New Roman"/>
      <family val="1"/>
    </font>
    <font>
      <b/>
      <sz val="15"/>
      <color theme="1"/>
      <name val="Times New Roman"/>
      <family val="1"/>
    </font>
    <font>
      <b/>
      <u val="single"/>
      <sz val="15"/>
      <color theme="1"/>
      <name val="Times New Roman"/>
      <family val="1"/>
    </font>
    <font>
      <u val="single"/>
      <sz val="13"/>
      <color theme="1"/>
      <name val="Times New Roman"/>
      <family val="1"/>
    </font>
    <font>
      <b/>
      <sz val="14"/>
      <color theme="1"/>
      <name val="Times New Roman"/>
      <family val="1"/>
    </font>
    <font>
      <sz val="12"/>
      <color theme="1"/>
      <name val="Calibri"/>
      <family val="2"/>
      <scheme val="minor"/>
    </font>
    <font>
      <b/>
      <sz val="30"/>
      <name val="Times New Roman"/>
      <family val="1"/>
    </font>
    <font>
      <sz val="12"/>
      <color theme="0" tint="-0.3499799966812134"/>
      <name val="Arial"/>
      <family val="2"/>
    </font>
    <font>
      <b/>
      <sz val="12"/>
      <name val="Arial"/>
      <family val="2"/>
    </font>
    <font>
      <u val="single"/>
      <sz val="12"/>
      <name val="Arial"/>
      <family val="2"/>
    </font>
    <font>
      <b/>
      <sz val="18"/>
      <color theme="1"/>
      <name val="Calibri"/>
      <family val="2"/>
      <scheme val="minor"/>
    </font>
    <font>
      <sz val="22"/>
      <name val="Arial"/>
      <family val="2"/>
    </font>
    <font>
      <b/>
      <sz val="22"/>
      <name val="Arial"/>
      <family val="2"/>
    </font>
    <font>
      <b/>
      <u val="single"/>
      <sz val="25"/>
      <name val="Arial"/>
      <family val="2"/>
    </font>
    <font>
      <b/>
      <sz val="14"/>
      <name val="Arial"/>
      <family val="2"/>
    </font>
    <font>
      <sz val="14"/>
      <name val="Arial"/>
      <family val="2"/>
    </font>
    <font>
      <b/>
      <sz val="20"/>
      <name val="Arial"/>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CC"/>
        <bgColor indexed="64"/>
      </patternFill>
    </fill>
    <fill>
      <patternFill patternType="solid">
        <fgColor rgb="FF80808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142">
    <border>
      <left/>
      <right/>
      <top/>
      <bottom/>
      <diagonal/>
    </border>
    <border>
      <left style="medium"/>
      <right style="medium"/>
      <top style="medium"/>
      <bottom style="medium"/>
    </border>
    <border>
      <left style="medium"/>
      <right style="thin"/>
      <top style="medium"/>
      <bottom style="medium"/>
    </border>
    <border>
      <left/>
      <right style="thin"/>
      <top style="medium"/>
      <bottom style="medium"/>
    </border>
    <border>
      <left style="medium"/>
      <right style="medium"/>
      <top/>
      <bottom style="medium"/>
    </border>
    <border>
      <left style="medium"/>
      <right style="thin"/>
      <top/>
      <bottom style="medium"/>
    </border>
    <border>
      <left style="thin"/>
      <right style="medium"/>
      <top/>
      <bottom style="medium"/>
    </border>
    <border>
      <left/>
      <right style="thin"/>
      <top/>
      <bottom style="medium"/>
    </border>
    <border>
      <left style="thin"/>
      <right/>
      <top/>
      <bottom style="medium"/>
    </border>
    <border>
      <left style="medium"/>
      <right style="medium"/>
      <top style="medium"/>
      <bottom style="thin"/>
    </border>
    <border>
      <left/>
      <right/>
      <top style="medium"/>
      <bottom/>
    </border>
    <border>
      <left/>
      <right style="medium"/>
      <top style="medium"/>
      <bottom/>
    </border>
    <border>
      <left/>
      <right style="medium"/>
      <top/>
      <bottom/>
    </border>
    <border>
      <left style="thin"/>
      <right/>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right style="thin"/>
      <top/>
      <bottom style="thin"/>
    </border>
    <border>
      <left/>
      <right style="thin"/>
      <top style="thin"/>
      <bottom style="thin"/>
    </border>
    <border>
      <left/>
      <right style="thin"/>
      <top style="thin"/>
      <bottom/>
    </border>
    <border>
      <left style="thin"/>
      <right/>
      <top style="thin"/>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top style="medium"/>
      <bottom style="thin"/>
    </border>
    <border>
      <left style="thin"/>
      <right/>
      <top style="thin"/>
      <bottom style="medium"/>
    </border>
    <border>
      <left style="thin"/>
      <right style="medium"/>
      <top style="thin"/>
      <bottom style="medium"/>
    </border>
    <border>
      <left style="medium"/>
      <right style="medium"/>
      <top/>
      <bottom/>
    </border>
    <border>
      <left/>
      <right style="thin"/>
      <top style="thin"/>
      <bottom style="medium"/>
    </border>
    <border>
      <left style="medium"/>
      <right style="medium"/>
      <top style="thin"/>
      <bottom style="thin"/>
    </border>
    <border>
      <left style="medium"/>
      <right style="medium"/>
      <top style="thin"/>
      <bottom style="medium"/>
    </border>
    <border>
      <left style="thin"/>
      <right/>
      <top/>
      <bottom style="thin"/>
    </border>
    <border>
      <left style="thin"/>
      <right style="thin"/>
      <top/>
      <bottom/>
    </border>
    <border>
      <left style="thin"/>
      <right style="thin"/>
      <top style="thick"/>
      <bottom style="thin"/>
    </border>
    <border>
      <left style="medium"/>
      <right style="medium"/>
      <top style="thick"/>
      <bottom style="thin"/>
    </border>
    <border>
      <left style="thick"/>
      <right style="thick"/>
      <top/>
      <bottom/>
    </border>
    <border>
      <left style="thick"/>
      <right style="medium"/>
      <top style="thick"/>
      <bottom style="thick"/>
    </border>
    <border>
      <left style="medium"/>
      <right style="thick"/>
      <top style="thick"/>
      <bottom style="thick"/>
    </border>
    <border>
      <left/>
      <right style="medium"/>
      <top style="thick"/>
      <bottom style="thick"/>
    </border>
    <border>
      <left style="medium"/>
      <right style="medium"/>
      <top style="thick"/>
      <bottom style="thick"/>
    </border>
    <border>
      <left style="thick"/>
      <right style="medium"/>
      <top style="thick"/>
      <bottom style="thin"/>
    </border>
    <border>
      <left style="medium"/>
      <right style="thick"/>
      <top style="thick"/>
      <bottom style="thin"/>
    </border>
    <border>
      <left style="thick"/>
      <right style="medium"/>
      <top style="thin"/>
      <bottom style="thin"/>
    </border>
    <border>
      <left style="medium"/>
      <right style="thick"/>
      <top style="thin"/>
      <bottom style="thin"/>
    </border>
    <border>
      <left style="thick"/>
      <right style="medium"/>
      <top style="thin"/>
      <bottom/>
    </border>
    <border>
      <left style="medium"/>
      <right style="thick"/>
      <top style="thin"/>
      <bottom/>
    </border>
    <border>
      <left style="thick"/>
      <right style="medium"/>
      <top style="thin"/>
      <bottom style="thick"/>
    </border>
    <border>
      <left style="medium"/>
      <right style="thick"/>
      <top style="thin"/>
      <bottom style="thick"/>
    </border>
    <border>
      <left style="thick"/>
      <right style="medium"/>
      <top/>
      <bottom style="thin"/>
    </border>
    <border>
      <left style="medium"/>
      <right style="thick"/>
      <top/>
      <bottom style="thin"/>
    </border>
    <border>
      <left style="medium"/>
      <right/>
      <top/>
      <bottom/>
    </border>
    <border>
      <left style="medium"/>
      <right style="medium"/>
      <top style="thin"/>
      <bottom/>
    </border>
    <border>
      <left style="medium"/>
      <right style="medium"/>
      <top style="thin"/>
      <bottom style="thick"/>
    </border>
    <border>
      <left/>
      <right style="medium"/>
      <top style="thick"/>
      <bottom style="thin"/>
    </border>
    <border>
      <left/>
      <right style="medium"/>
      <top style="thin"/>
      <bottom style="thin"/>
    </border>
    <border>
      <left/>
      <right style="medium"/>
      <top style="thin"/>
      <bottom/>
    </border>
    <border>
      <left/>
      <right style="medium"/>
      <top style="thin"/>
      <bottom style="thick"/>
    </border>
    <border>
      <left style="medium"/>
      <right style="medium"/>
      <top/>
      <bottom style="thin"/>
    </border>
    <border>
      <left/>
      <right style="medium"/>
      <top/>
      <bottom style="thin"/>
    </border>
    <border>
      <left style="medium"/>
      <right style="thin"/>
      <top style="thin"/>
      <bottom/>
    </border>
    <border>
      <left style="medium"/>
      <right style="medium"/>
      <top style="medium"/>
      <bottom/>
    </border>
    <border>
      <left style="thick"/>
      <right/>
      <top/>
      <bottom style="medium"/>
    </border>
    <border>
      <left style="thick"/>
      <right/>
      <top style="medium"/>
      <bottom style="thin"/>
    </border>
    <border>
      <left style="thick"/>
      <right/>
      <top style="thin"/>
      <bottom style="thin"/>
    </border>
    <border>
      <left style="thin"/>
      <right style="thin"/>
      <top/>
      <bottom style="thin"/>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medium"/>
      <right style="thin"/>
      <top/>
      <bottom/>
    </border>
    <border>
      <left/>
      <right style="thin"/>
      <top/>
      <bottom/>
    </border>
    <border>
      <left style="thin"/>
      <right style="medium"/>
      <top/>
      <bottom/>
    </border>
    <border>
      <left style="thin"/>
      <right style="thin"/>
      <top style="thin"/>
      <bottom/>
    </border>
    <border>
      <left/>
      <right/>
      <top style="thin"/>
      <bottom style="thin"/>
    </border>
    <border>
      <left style="thick">
        <color rgb="FFFF0000"/>
      </left>
      <right style="thin"/>
      <top style="thin"/>
      <bottom style="thin"/>
    </border>
    <border>
      <left style="thin"/>
      <right style="thick">
        <color rgb="FFFF0000"/>
      </right>
      <top style="thin"/>
      <bottom style="thin"/>
    </border>
    <border>
      <left style="medium">
        <color rgb="FFFF0000"/>
      </left>
      <right style="medium">
        <color rgb="FFFF0000"/>
      </right>
      <top style="thin"/>
      <bottom style="thin"/>
    </border>
    <border>
      <left/>
      <right/>
      <top style="thin"/>
      <bottom style="medium"/>
    </border>
    <border>
      <left style="thick">
        <color rgb="FFFF0000"/>
      </left>
      <right style="thin"/>
      <top style="thin"/>
      <bottom style="medium"/>
    </border>
    <border>
      <left style="thin"/>
      <right style="thick">
        <color rgb="FFFF0000"/>
      </right>
      <top style="thin"/>
      <bottom style="medium"/>
    </border>
    <border>
      <left/>
      <right style="medium"/>
      <top style="thin"/>
      <bottom style="medium"/>
    </border>
    <border>
      <left style="medium">
        <color rgb="FFFF0000"/>
      </left>
      <right style="medium">
        <color rgb="FFFF0000"/>
      </right>
      <top style="thin"/>
      <bottom style="medium"/>
    </border>
    <border>
      <left style="thick">
        <color rgb="FFFF0000"/>
      </left>
      <right style="thick">
        <color rgb="FFFF0000"/>
      </right>
      <top style="thin"/>
      <bottom style="thin"/>
    </border>
    <border>
      <left style="thick">
        <color rgb="FFFF0000"/>
      </left>
      <right/>
      <top style="thin"/>
      <bottom style="thin"/>
    </border>
    <border>
      <left style="medium">
        <color rgb="FFFF0000"/>
      </left>
      <right style="medium">
        <color rgb="FFFF0000"/>
      </right>
      <top style="medium"/>
      <bottom/>
    </border>
    <border>
      <left style="medium">
        <color rgb="FFFF0000"/>
      </left>
      <right/>
      <top style="medium"/>
      <bottom/>
    </border>
    <border>
      <left style="medium">
        <color rgb="FFFF0000"/>
      </left>
      <right style="medium">
        <color rgb="FFFF0000"/>
      </right>
      <top/>
      <bottom/>
    </border>
    <border>
      <left style="medium">
        <color rgb="FFFF0000"/>
      </left>
      <right/>
      <top/>
      <bottom/>
    </border>
    <border>
      <left style="medium">
        <color rgb="FFFF0000"/>
      </left>
      <right style="medium">
        <color rgb="FFFF0000"/>
      </right>
      <top/>
      <bottom style="thick">
        <color rgb="FFFF0000"/>
      </bottom>
    </border>
    <border>
      <left style="thick">
        <color rgb="FFFF0000"/>
      </left>
      <right style="thick">
        <color rgb="FFFF0000"/>
      </right>
      <top style="medium"/>
      <bottom/>
    </border>
    <border>
      <left style="thick">
        <color rgb="FFFF0000"/>
      </left>
      <right style="thick">
        <color rgb="FFFF0000"/>
      </right>
      <top/>
      <bottom/>
    </border>
    <border>
      <left/>
      <right/>
      <top/>
      <bottom style="medium"/>
    </border>
    <border>
      <left style="medium"/>
      <right style="thin"/>
      <top style="medium"/>
      <bottom/>
    </border>
    <border>
      <left style="thin"/>
      <right style="medium"/>
      <top style="medium"/>
      <bottom/>
    </border>
    <border>
      <left style="thin"/>
      <right/>
      <top/>
      <bottom/>
    </border>
    <border>
      <left/>
      <right/>
      <top style="medium"/>
      <bottom style="thin"/>
    </border>
    <border>
      <left style="thick">
        <color rgb="FFFF0000"/>
      </left>
      <right style="thin"/>
      <top style="medium"/>
      <bottom style="thin"/>
    </border>
    <border>
      <left style="thin"/>
      <right style="thick">
        <color rgb="FFFF0000"/>
      </right>
      <top style="medium"/>
      <bottom style="thin"/>
    </border>
    <border>
      <left/>
      <right style="medium"/>
      <top style="medium"/>
      <bottom style="thin"/>
    </border>
    <border>
      <left style="medium">
        <color rgb="FFFF0000"/>
      </left>
      <right style="medium">
        <color rgb="FFFF0000"/>
      </right>
      <top style="medium"/>
      <bottom style="thin"/>
    </border>
    <border>
      <left/>
      <right style="thin"/>
      <top style="medium"/>
      <bottom style="thin"/>
    </border>
    <border>
      <left style="thick">
        <color rgb="FFFF0000"/>
      </left>
      <right style="thick">
        <color rgb="FFFF0000"/>
      </right>
      <top style="medium"/>
      <bottom style="thin"/>
    </border>
    <border>
      <left style="thick">
        <color rgb="FFFF0000"/>
      </left>
      <right/>
      <top style="medium"/>
      <bottom style="thin"/>
    </border>
    <border>
      <left style="thick">
        <color rgb="FFFF0000"/>
      </left>
      <right style="thick">
        <color rgb="FFFF0000"/>
      </right>
      <top style="thin"/>
      <bottom style="medium"/>
    </border>
    <border>
      <left style="thick">
        <color rgb="FFFF0000"/>
      </left>
      <right/>
      <top style="thin"/>
      <bottom style="medium"/>
    </border>
    <border>
      <left/>
      <right/>
      <top style="medium"/>
      <bottom style="medium"/>
    </border>
    <border>
      <left/>
      <right/>
      <top/>
      <bottom style="thin"/>
    </border>
    <border>
      <left/>
      <right/>
      <top style="thin"/>
      <bottom/>
    </border>
    <border>
      <left style="thin"/>
      <right style="thin"/>
      <top style="thin"/>
      <bottom style="thick"/>
    </border>
    <border>
      <left/>
      <right style="thick"/>
      <top/>
      <bottom style="medium"/>
    </border>
    <border>
      <left/>
      <right style="thick"/>
      <top style="medium"/>
      <bottom style="thin"/>
    </border>
    <border>
      <left/>
      <right style="thick"/>
      <top/>
      <bottom style="thin"/>
    </border>
    <border>
      <left/>
      <right style="thick"/>
      <top style="thin"/>
      <bottom style="thin"/>
    </border>
    <border>
      <left style="thick">
        <color rgb="FFFF0000"/>
      </left>
      <right/>
      <top/>
      <bottom/>
    </border>
    <border>
      <left/>
      <right style="thick">
        <color rgb="FFFF0000"/>
      </right>
      <top/>
      <bottom/>
    </border>
    <border>
      <left style="medium"/>
      <right/>
      <top style="medium"/>
      <bottom style="medium"/>
    </border>
    <border>
      <left/>
      <right style="medium"/>
      <top style="medium"/>
      <bottom style="medium"/>
    </border>
    <border>
      <left style="thick">
        <color rgb="FFFF0000"/>
      </left>
      <right/>
      <top/>
      <bottom style="thick">
        <color rgb="FFFF0000"/>
      </bottom>
    </border>
    <border>
      <left/>
      <right style="thick">
        <color rgb="FFFF0000"/>
      </right>
      <top/>
      <bottom style="thick">
        <color rgb="FFFF0000"/>
      </bottom>
    </border>
    <border>
      <left/>
      <right/>
      <top/>
      <bottom style="thick">
        <color rgb="FFFF0000"/>
      </bottom>
    </border>
    <border>
      <left style="thick">
        <color rgb="FFFF0000"/>
      </left>
      <right/>
      <top style="medium"/>
      <bottom/>
    </border>
    <border>
      <left/>
      <right style="thick">
        <color rgb="FFFF0000"/>
      </right>
      <top style="medium"/>
      <bottom/>
    </border>
    <border>
      <left style="medium"/>
      <right/>
      <top/>
      <bottom style="thin"/>
    </border>
    <border>
      <left style="medium"/>
      <right/>
      <top style="thin"/>
      <bottom style="thin"/>
    </border>
    <border>
      <left style="medium"/>
      <right/>
      <top style="thin"/>
      <bottom style="medium"/>
    </border>
    <border>
      <left style="medium"/>
      <right/>
      <top style="medium"/>
      <bottom style="thin"/>
    </border>
    <border>
      <left style="thick"/>
      <right style="thick"/>
      <top style="thick"/>
      <bottom style="thick"/>
    </border>
    <border>
      <left style="slantDashDot"/>
      <right/>
      <top style="slantDashDot"/>
      <bottom/>
    </border>
    <border>
      <left style="slantDashDot"/>
      <right/>
      <top/>
      <bottom/>
    </border>
    <border>
      <left style="slantDashDot"/>
      <right/>
      <top/>
      <bottom style="slantDashDot"/>
    </border>
    <border>
      <left style="medium"/>
      <right style="medium"/>
      <top style="thick"/>
      <bottom/>
    </border>
    <border>
      <left style="medium"/>
      <right style="thick"/>
      <top style="thick"/>
      <bottom/>
    </border>
    <border>
      <left style="medium"/>
      <right style="thick"/>
      <top/>
      <bottom/>
    </border>
    <border>
      <left style="medium"/>
      <right style="medium"/>
      <top/>
      <bottom style="thick"/>
    </border>
    <border>
      <left style="medium"/>
      <right style="thick"/>
      <top/>
      <bottom style="thick"/>
    </border>
    <border>
      <left style="slantDashDot"/>
      <right style="medium"/>
      <top style="slantDashDot"/>
      <bottom/>
    </border>
    <border>
      <left style="slantDashDot"/>
      <right style="medium"/>
      <top/>
      <bottom/>
    </border>
    <border>
      <left style="slantDashDot"/>
      <right style="medium"/>
      <top/>
      <bottom style="slantDashDot"/>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7">
    <xf numFmtId="0" fontId="0" fillId="0" borderId="0" xfId="0"/>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3" borderId="0" xfId="0" applyFont="1" applyFill="1" applyAlignment="1">
      <alignment horizontal="center" vertical="center"/>
    </xf>
    <xf numFmtId="0" fontId="2" fillId="2"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49" fontId="2" fillId="2" borderId="5" xfId="0" applyNumberFormat="1" applyFont="1" applyFill="1" applyBorder="1" applyAlignment="1">
      <alignment horizontal="center" vertical="center" textRotation="90" wrapText="1"/>
    </xf>
    <xf numFmtId="49" fontId="2" fillId="2" borderId="6" xfId="0" applyNumberFormat="1" applyFont="1" applyFill="1" applyBorder="1" applyAlignment="1">
      <alignment horizontal="center" vertical="center" textRotation="90" wrapText="1"/>
    </xf>
    <xf numFmtId="49" fontId="2" fillId="2" borderId="7" xfId="0" applyNumberFormat="1" applyFont="1" applyFill="1" applyBorder="1" applyAlignment="1">
      <alignment horizontal="center" vertical="center" textRotation="90" wrapText="1"/>
    </xf>
    <xf numFmtId="49" fontId="2" fillId="2" borderId="8" xfId="0" applyNumberFormat="1"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2" fillId="2" borderId="8" xfId="0" applyFont="1" applyFill="1" applyBorder="1" applyAlignment="1">
      <alignment horizontal="center" vertical="center" textRotation="90" wrapText="1"/>
    </xf>
    <xf numFmtId="0" fontId="2" fillId="3" borderId="0" xfId="0" applyFont="1" applyFill="1" applyAlignment="1" applyProtection="1">
      <alignment horizontal="center" vertical="center"/>
      <protection locked="0"/>
    </xf>
    <xf numFmtId="0" fontId="2" fillId="4" borderId="9"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11" xfId="0" applyFill="1" applyBorder="1" applyAlignment="1">
      <alignment vertical="center" wrapText="1"/>
    </xf>
    <xf numFmtId="0" fontId="0" fillId="5" borderId="0" xfId="0" applyFill="1" applyAlignment="1">
      <alignment horizontal="center" vertical="center" wrapText="1"/>
    </xf>
    <xf numFmtId="0" fontId="0" fillId="5" borderId="12" xfId="0" applyFill="1" applyBorder="1" applyAlignment="1">
      <alignment vertical="center" wrapText="1"/>
    </xf>
    <xf numFmtId="0" fontId="2" fillId="5" borderId="0" xfId="0" applyFont="1" applyFill="1" applyAlignment="1">
      <alignment vertical="top" wrapText="1"/>
    </xf>
    <xf numFmtId="0" fontId="2" fillId="5" borderId="0" xfId="0" applyFont="1" applyFill="1" applyAlignment="1">
      <alignment horizontal="left" vertical="top"/>
    </xf>
    <xf numFmtId="0" fontId="2" fillId="5" borderId="0" xfId="0" applyFont="1" applyFill="1" applyAlignment="1" applyProtection="1">
      <alignment horizontal="left" vertical="center"/>
      <protection locked="0"/>
    </xf>
    <xf numFmtId="49" fontId="2" fillId="3" borderId="0" xfId="0" applyNumberFormat="1" applyFont="1" applyFill="1" applyAlignment="1" applyProtection="1">
      <alignment horizontal="center" vertical="center"/>
      <protection locked="0"/>
    </xf>
    <xf numFmtId="0" fontId="2" fillId="3" borderId="0" xfId="0" applyFont="1" applyFill="1" applyAlignment="1" applyProtection="1">
      <alignment horizontal="right" vertical="center"/>
      <protection locked="0"/>
    </xf>
    <xf numFmtId="0" fontId="2" fillId="3" borderId="0" xfId="0" applyFont="1" applyFill="1" applyAlignment="1" applyProtection="1">
      <alignment vertical="center"/>
      <protection locked="0"/>
    </xf>
    <xf numFmtId="49" fontId="2" fillId="3" borderId="0" xfId="0" applyNumberFormat="1" applyFont="1" applyFill="1" applyAlignment="1" applyProtection="1">
      <alignment horizontal="left" vertical="center"/>
      <protection locked="0"/>
    </xf>
    <xf numFmtId="49" fontId="2" fillId="2" borderId="4" xfId="0" applyNumberFormat="1" applyFont="1" applyFill="1" applyBorder="1" applyAlignment="1">
      <alignment horizontal="center" vertical="center" textRotation="90"/>
    </xf>
    <xf numFmtId="165" fontId="2" fillId="5" borderId="13" xfId="0" applyNumberFormat="1" applyFont="1" applyFill="1" applyBorder="1" applyAlignment="1" applyProtection="1">
      <alignment horizontal="center" vertical="center"/>
      <protection locked="0"/>
    </xf>
    <xf numFmtId="0" fontId="0" fillId="5" borderId="0" xfId="0" applyFill="1"/>
    <xf numFmtId="165" fontId="2" fillId="6" borderId="14" xfId="0" applyNumberFormat="1" applyFont="1" applyFill="1" applyBorder="1" applyAlignment="1">
      <alignment horizontal="center" vertical="center"/>
    </xf>
    <xf numFmtId="165" fontId="2" fillId="6" borderId="15" xfId="0" applyNumberFormat="1" applyFont="1" applyFill="1" applyBorder="1" applyAlignment="1">
      <alignment horizontal="center" vertical="center"/>
    </xf>
    <xf numFmtId="165" fontId="2" fillId="6" borderId="16" xfId="0" applyNumberFormat="1" applyFont="1" applyFill="1" applyBorder="1" applyAlignment="1">
      <alignment horizontal="center" vertical="center"/>
    </xf>
    <xf numFmtId="165" fontId="2" fillId="7" borderId="14" xfId="0" applyNumberFormat="1" applyFont="1" applyFill="1" applyBorder="1" applyAlignment="1">
      <alignment horizontal="center" vertical="center"/>
    </xf>
    <xf numFmtId="165" fontId="2" fillId="6" borderId="17" xfId="0" applyNumberFormat="1" applyFont="1" applyFill="1" applyBorder="1" applyAlignment="1">
      <alignment horizontal="center" vertical="center"/>
    </xf>
    <xf numFmtId="165" fontId="2" fillId="7" borderId="18" xfId="0" applyNumberFormat="1" applyFont="1" applyFill="1" applyBorder="1" applyAlignment="1">
      <alignment horizontal="center" vertical="center"/>
    </xf>
    <xf numFmtId="164" fontId="2" fillId="7" borderId="19" xfId="0" applyNumberFormat="1" applyFont="1" applyFill="1" applyBorder="1" applyAlignment="1">
      <alignment horizontal="center" vertical="center"/>
    </xf>
    <xf numFmtId="0" fontId="7" fillId="0" borderId="0" xfId="0" applyFont="1"/>
    <xf numFmtId="0" fontId="7" fillId="0" borderId="20" xfId="0" applyFont="1" applyBorder="1" applyAlignment="1">
      <alignment horizontal="center"/>
    </xf>
    <xf numFmtId="0" fontId="7" fillId="0" borderId="13" xfId="0" applyFont="1" applyBorder="1" applyAlignment="1">
      <alignment horizontal="left" vertical="center" wrapText="1"/>
    </xf>
    <xf numFmtId="0" fontId="7" fillId="0" borderId="21" xfId="0" applyFont="1" applyBorder="1" applyAlignment="1">
      <alignment horizontal="center" wrapText="1"/>
    </xf>
    <xf numFmtId="0" fontId="9" fillId="0" borderId="21" xfId="0" applyFont="1" applyBorder="1" applyAlignment="1">
      <alignment horizontal="center" vertical="center" wrapText="1"/>
    </xf>
    <xf numFmtId="0" fontId="9" fillId="0" borderId="13" xfId="0" applyFont="1" applyBorder="1" applyAlignment="1">
      <alignment horizontal="left" vertical="center" wrapText="1"/>
    </xf>
    <xf numFmtId="0" fontId="9" fillId="0" borderId="22" xfId="0" applyFont="1" applyBorder="1" applyAlignment="1">
      <alignment horizontal="center" vertical="center" wrapText="1"/>
    </xf>
    <xf numFmtId="0" fontId="7" fillId="0" borderId="23" xfId="0" applyFont="1" applyBorder="1" applyAlignment="1">
      <alignment horizontal="left" vertical="center" wrapText="1"/>
    </xf>
    <xf numFmtId="0" fontId="7" fillId="0" borderId="0" xfId="0" applyFont="1" applyAlignment="1">
      <alignment horizontal="center"/>
    </xf>
    <xf numFmtId="0" fontId="7" fillId="0" borderId="0" xfId="0" applyFont="1" applyAlignment="1">
      <alignment wrapText="1"/>
    </xf>
    <xf numFmtId="2" fontId="2" fillId="3" borderId="16" xfId="0" applyNumberFormat="1" applyFont="1" applyFill="1" applyBorder="1" applyAlignment="1" applyProtection="1">
      <alignment horizontal="center" vertical="center"/>
      <protection locked="0"/>
    </xf>
    <xf numFmtId="164" fontId="2" fillId="3" borderId="14" xfId="0" applyNumberFormat="1"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5" borderId="0" xfId="0" applyFont="1" applyFill="1" applyAlignment="1">
      <alignment horizontal="left"/>
    </xf>
    <xf numFmtId="165" fontId="2" fillId="6" borderId="25" xfId="0" applyNumberFormat="1" applyFont="1" applyFill="1" applyBorder="1" applyAlignment="1">
      <alignment horizontal="center" vertical="center"/>
    </xf>
    <xf numFmtId="165" fontId="2" fillId="3" borderId="16" xfId="0" applyNumberFormat="1" applyFont="1" applyFill="1" applyBorder="1" applyAlignment="1" applyProtection="1">
      <alignment horizontal="center" vertical="center"/>
      <protection locked="0"/>
    </xf>
    <xf numFmtId="165" fontId="2" fillId="3" borderId="14" xfId="0" applyNumberFormat="1" applyFont="1" applyFill="1" applyBorder="1" applyAlignment="1" applyProtection="1">
      <alignment horizontal="center" vertical="center"/>
      <protection locked="0"/>
    </xf>
    <xf numFmtId="0" fontId="2" fillId="5" borderId="10" xfId="0" applyFont="1" applyFill="1" applyBorder="1" applyAlignment="1">
      <alignment horizontal="center" vertical="center"/>
    </xf>
    <xf numFmtId="165" fontId="2" fillId="3" borderId="15" xfId="0" applyNumberFormat="1" applyFont="1" applyFill="1" applyBorder="1" applyAlignment="1" applyProtection="1">
      <alignment horizontal="center" vertical="center"/>
      <protection locked="0"/>
    </xf>
    <xf numFmtId="165" fontId="2" fillId="3" borderId="27" xfId="0" applyNumberFormat="1" applyFont="1" applyFill="1" applyBorder="1" applyAlignment="1" applyProtection="1">
      <alignment horizontal="center" vertical="center"/>
      <protection locked="0"/>
    </xf>
    <xf numFmtId="165" fontId="2" fillId="3" borderId="28" xfId="0" applyNumberFormat="1" applyFont="1" applyFill="1" applyBorder="1" applyAlignment="1" applyProtection="1">
      <alignment horizontal="center" vertical="center"/>
      <protection locked="0"/>
    </xf>
    <xf numFmtId="165" fontId="2" fillId="6" borderId="13" xfId="0" applyNumberFormat="1" applyFont="1" applyFill="1" applyBorder="1" applyAlignment="1" applyProtection="1">
      <alignment horizontal="center" vertical="center"/>
      <protection locked="0"/>
    </xf>
    <xf numFmtId="165" fontId="2" fillId="3" borderId="13" xfId="0" applyNumberFormat="1" applyFont="1" applyFill="1" applyBorder="1" applyAlignment="1" applyProtection="1">
      <alignment horizontal="center" vertical="center"/>
      <protection locked="0"/>
    </xf>
    <xf numFmtId="165" fontId="2" fillId="3" borderId="29" xfId="0" applyNumberFormat="1" applyFont="1" applyFill="1" applyBorder="1" applyAlignment="1" applyProtection="1">
      <alignment horizontal="center" vertical="center"/>
      <protection locked="0"/>
    </xf>
    <xf numFmtId="0" fontId="2" fillId="5" borderId="10" xfId="0" applyFont="1" applyFill="1" applyBorder="1" applyAlignment="1">
      <alignment horizontal="left" vertical="center"/>
    </xf>
    <xf numFmtId="165" fontId="2" fillId="5" borderId="25"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165" fontId="2" fillId="5" borderId="17" xfId="0" applyNumberFormat="1"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165" fontId="2" fillId="7" borderId="30" xfId="0" applyNumberFormat="1" applyFont="1" applyFill="1" applyBorder="1" applyAlignment="1">
      <alignment horizontal="center" vertical="center"/>
    </xf>
    <xf numFmtId="0" fontId="5" fillId="5" borderId="0" xfId="0" applyFont="1" applyFill="1" applyAlignment="1">
      <alignment horizontal="center"/>
    </xf>
    <xf numFmtId="0" fontId="5" fillId="5" borderId="0" xfId="0" applyFont="1" applyFill="1" applyAlignment="1" applyProtection="1">
      <alignment horizontal="center" vertical="center"/>
      <protection locked="0"/>
    </xf>
    <xf numFmtId="0" fontId="2" fillId="3" borderId="10" xfId="0" applyFont="1" applyFill="1" applyBorder="1" applyAlignment="1">
      <alignment horizontal="center" vertical="center"/>
    </xf>
    <xf numFmtId="0" fontId="12" fillId="5" borderId="0" xfId="0" applyFont="1" applyFill="1" applyAlignment="1" applyProtection="1">
      <alignment horizontal="center"/>
      <protection locked="0"/>
    </xf>
    <xf numFmtId="0" fontId="2" fillId="5" borderId="0" xfId="0" applyFont="1" applyFill="1" applyAlignment="1" applyProtection="1">
      <alignment horizontal="right"/>
      <protection locked="0"/>
    </xf>
    <xf numFmtId="0" fontId="0" fillId="5" borderId="0" xfId="0" applyFill="1" applyProtection="1">
      <protection locked="0"/>
    </xf>
    <xf numFmtId="15" fontId="2" fillId="3" borderId="0" xfId="0" applyNumberFormat="1" applyFont="1" applyFill="1" applyAlignment="1" applyProtection="1">
      <alignment horizontal="center" vertical="center"/>
      <protection locked="0"/>
    </xf>
    <xf numFmtId="0" fontId="2" fillId="3" borderId="1" xfId="0" applyFont="1" applyFill="1" applyBorder="1" applyAlignment="1">
      <alignment horizontal="center" vertical="center"/>
    </xf>
    <xf numFmtId="0" fontId="2" fillId="3" borderId="31" xfId="0" applyFont="1" applyFill="1" applyBorder="1" applyAlignment="1">
      <alignment horizontal="center" vertical="center"/>
    </xf>
    <xf numFmtId="0" fontId="4" fillId="3" borderId="31" xfId="0" applyFont="1" applyFill="1" applyBorder="1" applyAlignment="1">
      <alignment horizontal="center" vertical="center"/>
    </xf>
    <xf numFmtId="0" fontId="2" fillId="3" borderId="4" xfId="0" applyFont="1" applyFill="1" applyBorder="1" applyAlignment="1">
      <alignment horizontal="center" vertical="center"/>
    </xf>
    <xf numFmtId="165" fontId="2" fillId="7" borderId="19" xfId="0" applyNumberFormat="1" applyFont="1" applyFill="1" applyBorder="1" applyAlignment="1">
      <alignment horizontal="center" vertical="center"/>
    </xf>
    <xf numFmtId="164" fontId="2" fillId="7" borderId="14" xfId="0" applyNumberFormat="1" applyFont="1" applyFill="1" applyBorder="1" applyAlignment="1">
      <alignment horizontal="center"/>
    </xf>
    <xf numFmtId="164" fontId="0" fillId="7" borderId="14" xfId="0" applyNumberFormat="1" applyFill="1" applyBorder="1" applyAlignment="1">
      <alignment horizontal="center"/>
    </xf>
    <xf numFmtId="165" fontId="0" fillId="7" borderId="14" xfId="0" applyNumberFormat="1" applyFill="1" applyBorder="1" applyAlignment="1">
      <alignment horizontal="center"/>
    </xf>
    <xf numFmtId="165" fontId="2" fillId="7" borderId="16" xfId="0" applyNumberFormat="1" applyFont="1" applyFill="1" applyBorder="1" applyAlignment="1">
      <alignment horizontal="center" vertical="center"/>
    </xf>
    <xf numFmtId="2" fontId="2" fillId="7" borderId="21" xfId="0" applyNumberFormat="1" applyFont="1" applyFill="1" applyBorder="1" applyAlignment="1">
      <alignment horizontal="center" vertical="center"/>
    </xf>
    <xf numFmtId="164" fontId="2" fillId="7" borderId="18" xfId="0" applyNumberFormat="1" applyFont="1" applyFill="1" applyBorder="1" applyAlignment="1">
      <alignment horizontal="center"/>
    </xf>
    <xf numFmtId="164" fontId="0" fillId="7" borderId="18" xfId="0" applyNumberFormat="1" applyFill="1" applyBorder="1" applyAlignment="1">
      <alignment horizontal="center"/>
    </xf>
    <xf numFmtId="165" fontId="0" fillId="7" borderId="18" xfId="0" applyNumberFormat="1" applyFill="1" applyBorder="1" applyAlignment="1">
      <alignment horizontal="center"/>
    </xf>
    <xf numFmtId="165" fontId="2" fillId="7" borderId="18" xfId="0" applyNumberFormat="1" applyFont="1" applyFill="1" applyBorder="1" applyAlignment="1">
      <alignment horizontal="center"/>
    </xf>
    <xf numFmtId="165" fontId="2" fillId="7" borderId="25" xfId="0" applyNumberFormat="1" applyFont="1" applyFill="1" applyBorder="1" applyAlignment="1">
      <alignment horizontal="center" vertical="center"/>
    </xf>
    <xf numFmtId="2" fontId="2" fillId="7" borderId="32" xfId="0" applyNumberFormat="1" applyFont="1" applyFill="1" applyBorder="1" applyAlignment="1">
      <alignment horizontal="center" vertical="center"/>
    </xf>
    <xf numFmtId="165" fontId="2" fillId="7" borderId="26" xfId="0" applyNumberFormat="1" applyFont="1" applyFill="1" applyBorder="1" applyAlignment="1">
      <alignment horizontal="center" vertical="center"/>
    </xf>
    <xf numFmtId="2" fontId="2" fillId="6" borderId="25" xfId="0" applyNumberFormat="1" applyFont="1" applyFill="1" applyBorder="1" applyAlignment="1" applyProtection="1">
      <alignment horizontal="center" vertical="center"/>
      <protection locked="0"/>
    </xf>
    <xf numFmtId="165" fontId="2" fillId="6" borderId="18" xfId="0" applyNumberFormat="1" applyFont="1" applyFill="1" applyBorder="1" applyAlignment="1" applyProtection="1">
      <alignment horizontal="center" vertical="center"/>
      <protection locked="0"/>
    </xf>
    <xf numFmtId="165" fontId="2" fillId="3" borderId="18" xfId="0" applyNumberFormat="1" applyFont="1" applyFill="1" applyBorder="1" applyAlignment="1" applyProtection="1">
      <alignment horizontal="center" vertical="center"/>
      <protection locked="0"/>
    </xf>
    <xf numFmtId="165" fontId="2" fillId="3" borderId="19" xfId="0" applyNumberFormat="1" applyFont="1" applyFill="1" applyBorder="1" applyAlignment="1" applyProtection="1">
      <alignment horizontal="center" vertical="center"/>
      <protection locked="0"/>
    </xf>
    <xf numFmtId="2" fontId="2" fillId="3" borderId="25" xfId="0" applyNumberFormat="1" applyFont="1" applyFill="1" applyBorder="1" applyAlignment="1" applyProtection="1">
      <alignment horizontal="center" vertical="center"/>
      <protection locked="0"/>
    </xf>
    <xf numFmtId="2" fontId="2" fillId="3" borderId="26" xfId="0" applyNumberFormat="1" applyFont="1" applyFill="1" applyBorder="1" applyAlignment="1" applyProtection="1">
      <alignment horizontal="center" vertical="center"/>
      <protection locked="0"/>
    </xf>
    <xf numFmtId="164" fontId="2" fillId="6" borderId="18" xfId="0" applyNumberFormat="1" applyFont="1" applyFill="1" applyBorder="1" applyAlignment="1" applyProtection="1">
      <alignment horizontal="center" vertical="center"/>
      <protection locked="0"/>
    </xf>
    <xf numFmtId="164" fontId="2" fillId="3" borderId="18" xfId="0" applyNumberFormat="1" applyFont="1" applyFill="1" applyBorder="1" applyAlignment="1" applyProtection="1">
      <alignment horizontal="center" vertical="center"/>
      <protection locked="0"/>
    </xf>
    <xf numFmtId="164" fontId="2" fillId="3" borderId="19" xfId="0" applyNumberFormat="1" applyFont="1" applyFill="1" applyBorder="1" applyAlignment="1" applyProtection="1">
      <alignment horizontal="center" vertical="center"/>
      <protection locked="0"/>
    </xf>
    <xf numFmtId="165" fontId="2" fillId="6" borderId="17" xfId="0" applyNumberFormat="1" applyFont="1" applyFill="1" applyBorder="1" applyAlignment="1" applyProtection="1">
      <alignment horizontal="center" vertical="center"/>
      <protection locked="0"/>
    </xf>
    <xf numFmtId="165" fontId="2" fillId="3" borderId="17" xfId="0" applyNumberFormat="1" applyFont="1" applyFill="1" applyBorder="1" applyAlignment="1" applyProtection="1">
      <alignment horizontal="center" vertical="center"/>
      <protection locked="0"/>
    </xf>
    <xf numFmtId="165" fontId="2" fillId="3" borderId="30" xfId="0" applyNumberFormat="1" applyFont="1" applyFill="1" applyBorder="1" applyAlignment="1" applyProtection="1">
      <alignment horizontal="center" vertical="center"/>
      <protection locked="0"/>
    </xf>
    <xf numFmtId="165" fontId="2" fillId="6" borderId="25" xfId="0" applyNumberFormat="1" applyFont="1" applyFill="1" applyBorder="1" applyAlignment="1" applyProtection="1">
      <alignment horizontal="center" vertical="center"/>
      <protection locked="0"/>
    </xf>
    <xf numFmtId="165" fontId="2" fillId="3" borderId="25" xfId="0" applyNumberFormat="1" applyFont="1" applyFill="1" applyBorder="1" applyAlignment="1" applyProtection="1">
      <alignment horizontal="center" vertical="center"/>
      <protection locked="0"/>
    </xf>
    <xf numFmtId="165" fontId="2" fillId="3" borderId="26" xfId="0" applyNumberFormat="1" applyFont="1" applyFill="1" applyBorder="1" applyAlignment="1" applyProtection="1">
      <alignment horizontal="center" vertical="center"/>
      <protection locked="0"/>
    </xf>
    <xf numFmtId="0" fontId="2" fillId="8" borderId="9" xfId="0" applyFont="1" applyFill="1" applyBorder="1" applyAlignment="1">
      <alignment horizontal="center" vertical="center"/>
    </xf>
    <xf numFmtId="2" fontId="2" fillId="8" borderId="16" xfId="0" applyNumberFormat="1" applyFont="1" applyFill="1" applyBorder="1" applyAlignment="1">
      <alignment horizontal="center" vertical="center"/>
    </xf>
    <xf numFmtId="164" fontId="2" fillId="8" borderId="14" xfId="0" applyNumberFormat="1" applyFont="1" applyFill="1" applyBorder="1" applyAlignment="1">
      <alignment horizontal="center" vertical="center"/>
    </xf>
    <xf numFmtId="164" fontId="2" fillId="9" borderId="14" xfId="0" applyNumberFormat="1" applyFont="1" applyFill="1" applyBorder="1" applyAlignment="1">
      <alignment horizontal="center" vertical="center"/>
    </xf>
    <xf numFmtId="165" fontId="2" fillId="8" borderId="14"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15" xfId="0" applyNumberFormat="1" applyFont="1" applyFill="1" applyBorder="1" applyAlignment="1">
      <alignment horizontal="center" vertical="center"/>
    </xf>
    <xf numFmtId="165" fontId="2" fillId="9" borderId="16" xfId="0" applyNumberFormat="1" applyFont="1" applyFill="1" applyBorder="1" applyAlignment="1">
      <alignment horizontal="center" vertical="center"/>
    </xf>
    <xf numFmtId="166" fontId="2" fillId="9" borderId="15" xfId="15" applyNumberFormat="1" applyFont="1" applyFill="1" applyBorder="1" applyAlignment="1">
      <alignment horizontal="center" vertical="center"/>
    </xf>
    <xf numFmtId="165" fontId="2" fillId="9" borderId="14" xfId="0" applyNumberFormat="1" applyFont="1" applyFill="1" applyBorder="1" applyAlignment="1">
      <alignment vertical="center"/>
    </xf>
    <xf numFmtId="165" fontId="2" fillId="9" borderId="15" xfId="0" applyNumberFormat="1" applyFont="1" applyFill="1" applyBorder="1" applyAlignment="1">
      <alignment vertical="center"/>
    </xf>
    <xf numFmtId="165" fontId="2" fillId="9" borderId="16" xfId="0" applyNumberFormat="1" applyFont="1" applyFill="1" applyBorder="1" applyAlignment="1">
      <alignment vertical="center"/>
    </xf>
    <xf numFmtId="0" fontId="2" fillId="8" borderId="33" xfId="0" applyFont="1" applyFill="1" applyBorder="1" applyAlignment="1">
      <alignment horizontal="center" vertical="center"/>
    </xf>
    <xf numFmtId="2" fontId="2" fillId="9" borderId="25" xfId="0" applyNumberFormat="1" applyFont="1" applyFill="1" applyBorder="1" applyAlignment="1">
      <alignment horizontal="center" vertical="center"/>
    </xf>
    <xf numFmtId="164" fontId="2" fillId="8" borderId="18" xfId="0" applyNumberFormat="1" applyFont="1" applyFill="1" applyBorder="1" applyAlignment="1">
      <alignment horizontal="center" vertical="center"/>
    </xf>
    <xf numFmtId="164" fontId="2" fillId="9" borderId="18" xfId="0" applyNumberFormat="1" applyFont="1" applyFill="1" applyBorder="1" applyAlignment="1">
      <alignment horizontal="center" vertical="center"/>
    </xf>
    <xf numFmtId="165" fontId="2" fillId="9" borderId="18" xfId="0" applyNumberFormat="1" applyFont="1" applyFill="1" applyBorder="1" applyAlignment="1">
      <alignment horizontal="center" vertical="center"/>
    </xf>
    <xf numFmtId="165" fontId="2" fillId="8" borderId="25" xfId="0" applyNumberFormat="1" applyFont="1" applyFill="1" applyBorder="1" applyAlignment="1">
      <alignment horizontal="center" vertical="center"/>
    </xf>
    <xf numFmtId="165" fontId="2" fillId="9" borderId="25" xfId="0" applyNumberFormat="1" applyFont="1" applyFill="1" applyBorder="1" applyAlignment="1">
      <alignment horizontal="center" vertical="center"/>
    </xf>
    <xf numFmtId="165" fontId="2" fillId="9" borderId="17" xfId="0" applyNumberFormat="1" applyFont="1" applyFill="1" applyBorder="1" applyAlignment="1">
      <alignment horizontal="center" vertical="center"/>
    </xf>
    <xf numFmtId="2" fontId="2" fillId="8" borderId="25" xfId="0" applyNumberFormat="1" applyFont="1" applyFill="1" applyBorder="1" applyAlignment="1">
      <alignment horizontal="center" vertical="center"/>
    </xf>
    <xf numFmtId="0" fontId="2" fillId="8" borderId="34" xfId="0" applyFont="1" applyFill="1" applyBorder="1" applyAlignment="1">
      <alignment horizontal="center" vertical="center"/>
    </xf>
    <xf numFmtId="165" fontId="2" fillId="9" borderId="19" xfId="0" applyNumberFormat="1" applyFont="1" applyFill="1" applyBorder="1" applyAlignment="1">
      <alignment horizontal="center" vertical="center"/>
    </xf>
    <xf numFmtId="165" fontId="2" fillId="8" borderId="19" xfId="0" applyNumberFormat="1" applyFont="1" applyFill="1" applyBorder="1" applyAlignment="1">
      <alignment horizontal="center" vertical="center"/>
    </xf>
    <xf numFmtId="165" fontId="2" fillId="8" borderId="30" xfId="0" applyNumberFormat="1" applyFont="1" applyFill="1" applyBorder="1" applyAlignment="1">
      <alignment horizontal="center" vertical="center"/>
    </xf>
    <xf numFmtId="165" fontId="2" fillId="8" borderId="26" xfId="0" applyNumberFormat="1" applyFont="1" applyFill="1" applyBorder="1" applyAlignment="1">
      <alignment horizontal="center" vertical="center"/>
    </xf>
    <xf numFmtId="0" fontId="7" fillId="0" borderId="35" xfId="0" applyFont="1" applyBorder="1" applyAlignment="1">
      <alignment horizontal="center" wrapText="1"/>
    </xf>
    <xf numFmtId="164" fontId="2" fillId="0" borderId="18" xfId="0" applyNumberFormat="1" applyFont="1" applyBorder="1" applyAlignment="1" applyProtection="1">
      <alignment horizontal="center" vertical="center"/>
      <protection locked="0"/>
    </xf>
    <xf numFmtId="0" fontId="5" fillId="5" borderId="0" xfId="0" applyFont="1" applyFill="1" applyAlignment="1" applyProtection="1">
      <alignment vertical="center"/>
      <protection locked="0"/>
    </xf>
    <xf numFmtId="0" fontId="2" fillId="2" borderId="36" xfId="0" applyFont="1" applyFill="1" applyBorder="1" applyAlignment="1">
      <alignment horizontal="center" vertical="center" textRotation="90" wrapText="1"/>
    </xf>
    <xf numFmtId="165" fontId="2" fillId="7" borderId="17" xfId="0" applyNumberFormat="1" applyFont="1" applyFill="1" applyBorder="1" applyAlignment="1">
      <alignment horizontal="center"/>
    </xf>
    <xf numFmtId="165" fontId="2" fillId="7" borderId="17" xfId="0" applyNumberFormat="1" applyFont="1" applyFill="1" applyBorder="1" applyAlignment="1">
      <alignment horizontal="center" vertical="center"/>
    </xf>
    <xf numFmtId="165" fontId="0" fillId="6" borderId="15" xfId="0" applyNumberFormat="1" applyFill="1" applyBorder="1" applyAlignment="1">
      <alignment horizontal="center" vertical="center"/>
    </xf>
    <xf numFmtId="0" fontId="14" fillId="0" borderId="0" xfId="0" applyFont="1"/>
    <xf numFmtId="0" fontId="14" fillId="5" borderId="0" xfId="0" applyFont="1" applyFill="1"/>
    <xf numFmtId="0" fontId="5" fillId="5" borderId="0" xfId="0" applyFont="1" applyFill="1" applyAlignment="1">
      <alignment vertical="center"/>
    </xf>
    <xf numFmtId="0" fontId="2" fillId="10" borderId="0" xfId="0" applyFont="1" applyFill="1" applyAlignment="1">
      <alignment horizontal="center" vertical="center"/>
    </xf>
    <xf numFmtId="0" fontId="2" fillId="10" borderId="0" xfId="0" applyFont="1" applyFill="1" applyAlignment="1" applyProtection="1">
      <alignment horizontal="center" vertical="center"/>
      <protection locked="0"/>
    </xf>
    <xf numFmtId="0" fontId="2" fillId="10" borderId="0" xfId="0" applyFont="1" applyFill="1" applyAlignment="1">
      <alignment horizontal="center" vertical="top"/>
    </xf>
    <xf numFmtId="0" fontId="2" fillId="10" borderId="0" xfId="0" applyFont="1" applyFill="1" applyAlignment="1" applyProtection="1">
      <alignment horizontal="center"/>
      <protection locked="0"/>
    </xf>
    <xf numFmtId="0" fontId="5" fillId="10" borderId="0" xfId="0" applyFont="1" applyFill="1" applyAlignment="1">
      <alignment horizontal="right"/>
    </xf>
    <xf numFmtId="0" fontId="2" fillId="10" borderId="0" xfId="0" applyFont="1" applyFill="1" applyAlignment="1" applyProtection="1">
      <alignment horizontal="right" vertical="center"/>
      <protection locked="0"/>
    </xf>
    <xf numFmtId="0" fontId="5" fillId="10" borderId="0" xfId="0" applyFont="1" applyFill="1" applyAlignment="1" applyProtection="1">
      <alignment horizontal="right"/>
      <protection locked="0"/>
    </xf>
    <xf numFmtId="49" fontId="2" fillId="10" borderId="0" xfId="0" applyNumberFormat="1" applyFont="1" applyFill="1" applyAlignment="1" applyProtection="1">
      <alignment horizontal="center" vertical="center"/>
      <protection locked="0"/>
    </xf>
    <xf numFmtId="0" fontId="0" fillId="10" borderId="0" xfId="0" applyFill="1"/>
    <xf numFmtId="49" fontId="2" fillId="10" borderId="0" xfId="0" applyNumberFormat="1" applyFont="1" applyFill="1" applyAlignment="1" applyProtection="1">
      <alignment horizontal="center"/>
      <protection locked="0"/>
    </xf>
    <xf numFmtId="15" fontId="2" fillId="10" borderId="0" xfId="0" applyNumberFormat="1" applyFont="1" applyFill="1" applyAlignment="1" applyProtection="1">
      <alignment horizontal="center" vertical="center"/>
      <protection locked="0"/>
    </xf>
    <xf numFmtId="0" fontId="14" fillId="5" borderId="0" xfId="0" applyFont="1" applyFill="1" applyAlignment="1">
      <alignment vertical="center"/>
    </xf>
    <xf numFmtId="0" fontId="2" fillId="5" borderId="10" xfId="0" applyFont="1" applyFill="1" applyBorder="1" applyAlignment="1">
      <alignment vertical="top" wrapText="1"/>
    </xf>
    <xf numFmtId="0" fontId="14" fillId="5" borderId="0" xfId="0" applyFont="1" applyFill="1" applyAlignment="1" applyProtection="1">
      <alignment vertical="center"/>
      <protection locked="0"/>
    </xf>
    <xf numFmtId="0" fontId="15" fillId="5" borderId="0" xfId="0" applyFont="1" applyFill="1" applyAlignment="1" applyProtection="1">
      <alignment horizontal="center" vertical="center"/>
      <protection locked="0"/>
    </xf>
    <xf numFmtId="0" fontId="13" fillId="5" borderId="0" xfId="0" applyFont="1" applyFill="1" applyAlignment="1">
      <alignment vertical="center"/>
    </xf>
    <xf numFmtId="0" fontId="13" fillId="5" borderId="1" xfId="0" applyFont="1" applyFill="1" applyBorder="1" applyAlignment="1">
      <alignment horizontal="center" vertical="center" wrapText="1"/>
    </xf>
    <xf numFmtId="0" fontId="16" fillId="5" borderId="0" xfId="0" applyFont="1" applyFill="1" applyAlignment="1">
      <alignment horizontal="center" vertical="center" wrapText="1"/>
    </xf>
    <xf numFmtId="0" fontId="14" fillId="0" borderId="0" xfId="0" applyFont="1" applyAlignment="1" applyProtection="1">
      <alignment vertical="center"/>
      <protection locked="0"/>
    </xf>
    <xf numFmtId="167" fontId="15" fillId="5" borderId="0" xfId="0" applyNumberFormat="1" applyFont="1" applyFill="1" applyAlignment="1">
      <alignment horizontal="center" vertical="center"/>
    </xf>
    <xf numFmtId="0" fontId="14" fillId="0" borderId="18" xfId="0" applyFont="1" applyBorder="1" applyAlignment="1">
      <alignment horizontal="center" vertical="center"/>
    </xf>
    <xf numFmtId="0" fontId="18" fillId="5" borderId="0" xfId="0" applyFont="1" applyFill="1"/>
    <xf numFmtId="0" fontId="14" fillId="11" borderId="18" xfId="0" applyFont="1" applyFill="1" applyBorder="1" applyAlignment="1">
      <alignment horizontal="center" vertical="center"/>
    </xf>
    <xf numFmtId="0" fontId="16" fillId="5" borderId="0" xfId="0" applyFont="1" applyFill="1" applyAlignment="1">
      <alignment horizontal="left" vertical="center"/>
    </xf>
    <xf numFmtId="167" fontId="15" fillId="12" borderId="0" xfId="0" applyNumberFormat="1" applyFont="1" applyFill="1" applyAlignment="1">
      <alignment horizontal="center"/>
    </xf>
    <xf numFmtId="0" fontId="19" fillId="5" borderId="0" xfId="0" applyFont="1" applyFill="1"/>
    <xf numFmtId="0" fontId="14" fillId="11" borderId="37" xfId="0" applyFont="1" applyFill="1" applyBorder="1" applyAlignment="1">
      <alignment horizontal="center" vertical="center"/>
    </xf>
    <xf numFmtId="167" fontId="15" fillId="11" borderId="38" xfId="0" applyNumberFormat="1" applyFont="1" applyFill="1" applyBorder="1" applyAlignment="1">
      <alignment horizontal="center"/>
    </xf>
    <xf numFmtId="0" fontId="14" fillId="5" borderId="18" xfId="0" applyFont="1" applyFill="1" applyBorder="1" applyAlignment="1">
      <alignment horizontal="center" vertical="center"/>
    </xf>
    <xf numFmtId="167" fontId="15" fillId="0" borderId="33" xfId="0" applyNumberFormat="1" applyFont="1" applyBorder="1" applyAlignment="1">
      <alignment horizontal="center"/>
    </xf>
    <xf numFmtId="167" fontId="15" fillId="11" borderId="33" xfId="0" applyNumberFormat="1" applyFont="1" applyFill="1" applyBorder="1" applyAlignment="1">
      <alignment horizontal="center"/>
    </xf>
    <xf numFmtId="0" fontId="14" fillId="0" borderId="19" xfId="0" applyFont="1" applyBorder="1" applyAlignment="1">
      <alignment horizontal="center" vertical="center"/>
    </xf>
    <xf numFmtId="0" fontId="15" fillId="0" borderId="0" xfId="0" applyFont="1" applyAlignment="1" applyProtection="1">
      <alignment horizontal="center" vertical="center"/>
      <protection locked="0"/>
    </xf>
    <xf numFmtId="0" fontId="15" fillId="5" borderId="0" xfId="0" applyFont="1" applyFill="1" applyAlignment="1">
      <alignment horizontal="center"/>
    </xf>
    <xf numFmtId="0" fontId="20" fillId="5" borderId="39" xfId="0" applyFont="1" applyFill="1" applyBorder="1" applyAlignment="1">
      <alignment horizontal="center"/>
    </xf>
    <xf numFmtId="0" fontId="16" fillId="13" borderId="40" xfId="0" applyFont="1" applyFill="1" applyBorder="1" applyAlignment="1">
      <alignment horizontal="center" vertical="center"/>
    </xf>
    <xf numFmtId="0" fontId="16" fillId="13" borderId="41" xfId="0" applyFont="1" applyFill="1" applyBorder="1" applyAlignment="1">
      <alignment horizontal="center" vertical="center"/>
    </xf>
    <xf numFmtId="0" fontId="16" fillId="13" borderId="42" xfId="0" applyFont="1" applyFill="1" applyBorder="1" applyAlignment="1">
      <alignment horizontal="center" vertical="center" wrapText="1"/>
    </xf>
    <xf numFmtId="0" fontId="16" fillId="13" borderId="43" xfId="0" applyFont="1" applyFill="1" applyBorder="1" applyAlignment="1">
      <alignment horizontal="center" vertical="center" wrapText="1"/>
    </xf>
    <xf numFmtId="0" fontId="16" fillId="13" borderId="41" xfId="0" applyFont="1" applyFill="1" applyBorder="1" applyAlignment="1">
      <alignment horizontal="center" vertical="center" wrapText="1"/>
    </xf>
    <xf numFmtId="0" fontId="16" fillId="13" borderId="40" xfId="0" applyFont="1" applyFill="1" applyBorder="1" applyAlignment="1">
      <alignment horizontal="center" vertical="center" wrapText="1"/>
    </xf>
    <xf numFmtId="0" fontId="16" fillId="11" borderId="44" xfId="0" applyFont="1" applyFill="1" applyBorder="1" applyAlignment="1">
      <alignment horizontal="center"/>
    </xf>
    <xf numFmtId="0" fontId="16" fillId="11" borderId="45" xfId="0" applyFont="1" applyFill="1" applyBorder="1" applyAlignment="1">
      <alignment horizontal="center"/>
    </xf>
    <xf numFmtId="165" fontId="15" fillId="5" borderId="0" xfId="0" applyNumberFormat="1" applyFont="1" applyFill="1" applyAlignment="1">
      <alignment horizontal="center" vertical="center"/>
    </xf>
    <xf numFmtId="0" fontId="16" fillId="11" borderId="46" xfId="0" applyFont="1" applyFill="1" applyBorder="1" applyAlignment="1">
      <alignment horizontal="center"/>
    </xf>
    <xf numFmtId="0" fontId="16" fillId="11" borderId="47" xfId="0" applyFont="1" applyFill="1" applyBorder="1" applyAlignment="1">
      <alignment horizontal="center"/>
    </xf>
    <xf numFmtId="0" fontId="16" fillId="11" borderId="48" xfId="0" applyFont="1" applyFill="1" applyBorder="1" applyAlignment="1">
      <alignment horizontal="center"/>
    </xf>
    <xf numFmtId="0" fontId="16" fillId="11" borderId="49" xfId="0" applyFont="1" applyFill="1" applyBorder="1" applyAlignment="1">
      <alignment horizontal="center"/>
    </xf>
    <xf numFmtId="0" fontId="16" fillId="0" borderId="44" xfId="0" applyFont="1" applyBorder="1" applyAlignment="1">
      <alignment horizontal="center"/>
    </xf>
    <xf numFmtId="0" fontId="16" fillId="0" borderId="45" xfId="0" applyFont="1" applyBorder="1" applyAlignment="1">
      <alignment horizontal="center"/>
    </xf>
    <xf numFmtId="0" fontId="16" fillId="0" borderId="46" xfId="0" applyFont="1" applyBorder="1" applyAlignment="1">
      <alignment horizontal="center"/>
    </xf>
    <xf numFmtId="0" fontId="16" fillId="0" borderId="47"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6" fillId="11" borderId="50" xfId="0" applyFont="1" applyFill="1" applyBorder="1" applyAlignment="1">
      <alignment horizontal="center"/>
    </xf>
    <xf numFmtId="0" fontId="16" fillId="11" borderId="51" xfId="0" applyFont="1" applyFill="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13" fillId="5" borderId="0" xfId="0" applyFont="1" applyFill="1" applyAlignment="1">
      <alignment horizontal="center" vertical="center" wrapText="1"/>
    </xf>
    <xf numFmtId="0" fontId="16" fillId="5" borderId="0" xfId="0" applyFont="1" applyFill="1" applyAlignment="1">
      <alignment horizontal="center"/>
    </xf>
    <xf numFmtId="165" fontId="15" fillId="5" borderId="0" xfId="0" applyNumberFormat="1" applyFont="1" applyFill="1" applyAlignment="1">
      <alignment horizontal="center"/>
    </xf>
    <xf numFmtId="0" fontId="16" fillId="5" borderId="54" xfId="0" applyFont="1" applyFill="1" applyBorder="1" applyAlignment="1">
      <alignment horizontal="center" vertical="center" wrapText="1"/>
    </xf>
    <xf numFmtId="165" fontId="15" fillId="5" borderId="54" xfId="0" applyNumberFormat="1" applyFont="1" applyFill="1" applyBorder="1" applyAlignment="1">
      <alignment horizontal="center" vertical="center"/>
    </xf>
    <xf numFmtId="0" fontId="16" fillId="11" borderId="52" xfId="0" applyFont="1" applyFill="1" applyBorder="1" applyAlignment="1">
      <alignment horizontal="center"/>
    </xf>
    <xf numFmtId="0" fontId="15" fillId="0" borderId="0" xfId="0" applyFont="1" applyAlignment="1">
      <alignment horizontal="center"/>
    </xf>
    <xf numFmtId="0" fontId="7" fillId="5" borderId="0" xfId="0" applyFont="1" applyFill="1"/>
    <xf numFmtId="0" fontId="7" fillId="5" borderId="0" xfId="0" applyFont="1" applyFill="1" applyAlignment="1">
      <alignment horizontal="center"/>
    </xf>
    <xf numFmtId="0" fontId="7" fillId="5" borderId="0" xfId="0" applyFont="1" applyFill="1" applyAlignment="1">
      <alignment wrapText="1"/>
    </xf>
    <xf numFmtId="165" fontId="2" fillId="6" borderId="26" xfId="0" applyNumberFormat="1" applyFont="1" applyFill="1" applyBorder="1" applyAlignment="1" applyProtection="1">
      <alignment horizontal="center" vertical="center"/>
      <protection locked="0"/>
    </xf>
    <xf numFmtId="165" fontId="2" fillId="6" borderId="19" xfId="0" applyNumberFormat="1" applyFont="1" applyFill="1" applyBorder="1" applyAlignment="1" applyProtection="1">
      <alignment horizontal="center" vertical="center"/>
      <protection locked="0"/>
    </xf>
    <xf numFmtId="167" fontId="15" fillId="11" borderId="44" xfId="0" applyNumberFormat="1" applyFont="1" applyFill="1" applyBorder="1" applyAlignment="1">
      <alignment horizontal="center"/>
    </xf>
    <xf numFmtId="167" fontId="15" fillId="11" borderId="46" xfId="0" applyNumberFormat="1" applyFont="1" applyFill="1" applyBorder="1" applyAlignment="1">
      <alignment horizontal="center"/>
    </xf>
    <xf numFmtId="167" fontId="15" fillId="11" borderId="48" xfId="0" applyNumberFormat="1" applyFont="1" applyFill="1" applyBorder="1" applyAlignment="1">
      <alignment horizontal="center"/>
    </xf>
    <xf numFmtId="167" fontId="15" fillId="11" borderId="55" xfId="0" applyNumberFormat="1" applyFont="1" applyFill="1" applyBorder="1" applyAlignment="1">
      <alignment horizontal="center"/>
    </xf>
    <xf numFmtId="167" fontId="15" fillId="0" borderId="44" xfId="0" applyNumberFormat="1" applyFont="1" applyBorder="1" applyAlignment="1">
      <alignment horizontal="center"/>
    </xf>
    <xf numFmtId="167" fontId="15" fillId="0" borderId="38" xfId="0" applyNumberFormat="1" applyFont="1" applyBorder="1" applyAlignment="1">
      <alignment horizontal="center"/>
    </xf>
    <xf numFmtId="167" fontId="15" fillId="0" borderId="46" xfId="0" applyNumberFormat="1" applyFont="1" applyBorder="1" applyAlignment="1">
      <alignment horizontal="center"/>
    </xf>
    <xf numFmtId="167" fontId="15" fillId="0" borderId="50" xfId="0" applyNumberFormat="1" applyFont="1" applyBorder="1" applyAlignment="1">
      <alignment horizontal="center"/>
    </xf>
    <xf numFmtId="167" fontId="15" fillId="0" borderId="56" xfId="0" applyNumberFormat="1" applyFont="1" applyBorder="1" applyAlignment="1">
      <alignment horizontal="center"/>
    </xf>
    <xf numFmtId="165" fontId="15" fillId="11" borderId="57" xfId="0" applyNumberFormat="1" applyFont="1" applyFill="1" applyBorder="1" applyAlignment="1">
      <alignment horizontal="center"/>
    </xf>
    <xf numFmtId="165" fontId="15" fillId="11" borderId="38" xfId="0" applyNumberFormat="1" applyFont="1" applyFill="1" applyBorder="1" applyAlignment="1">
      <alignment horizontal="center"/>
    </xf>
    <xf numFmtId="165" fontId="15" fillId="11" borderId="44" xfId="0" applyNumberFormat="1" applyFont="1" applyFill="1" applyBorder="1" applyAlignment="1">
      <alignment horizontal="center"/>
    </xf>
    <xf numFmtId="165" fontId="15" fillId="11" borderId="58" xfId="0" applyNumberFormat="1" applyFont="1" applyFill="1" applyBorder="1" applyAlignment="1">
      <alignment horizontal="center"/>
    </xf>
    <xf numFmtId="165" fontId="15" fillId="11" borderId="33" xfId="0" applyNumberFormat="1" applyFont="1" applyFill="1" applyBorder="1" applyAlignment="1">
      <alignment horizontal="center"/>
    </xf>
    <xf numFmtId="165" fontId="15" fillId="11" borderId="46" xfId="0" applyNumberFormat="1" applyFont="1" applyFill="1" applyBorder="1" applyAlignment="1">
      <alignment horizontal="center"/>
    </xf>
    <xf numFmtId="165" fontId="15" fillId="11" borderId="59" xfId="0" applyNumberFormat="1" applyFont="1" applyFill="1" applyBorder="1" applyAlignment="1">
      <alignment horizontal="center"/>
    </xf>
    <xf numFmtId="165" fontId="15" fillId="11" borderId="55" xfId="0" applyNumberFormat="1" applyFont="1" applyFill="1" applyBorder="1" applyAlignment="1">
      <alignment horizontal="center"/>
    </xf>
    <xf numFmtId="165" fontId="15" fillId="11" borderId="48" xfId="0" applyNumberFormat="1" applyFont="1" applyFill="1" applyBorder="1" applyAlignment="1">
      <alignment horizontal="center"/>
    </xf>
    <xf numFmtId="165" fontId="15" fillId="5" borderId="44" xfId="0" applyNumberFormat="1" applyFont="1" applyFill="1" applyBorder="1" applyAlignment="1">
      <alignment horizontal="center"/>
    </xf>
    <xf numFmtId="165" fontId="15" fillId="0" borderId="38" xfId="0" applyNumberFormat="1" applyFont="1" applyBorder="1" applyAlignment="1">
      <alignment horizontal="center"/>
    </xf>
    <xf numFmtId="165" fontId="15" fillId="0" borderId="44" xfId="0" applyNumberFormat="1" applyFont="1" applyBorder="1" applyAlignment="1">
      <alignment horizontal="center"/>
    </xf>
    <xf numFmtId="165" fontId="15" fillId="5" borderId="58" xfId="0" applyNumberFormat="1" applyFont="1" applyFill="1" applyBorder="1" applyAlignment="1">
      <alignment horizontal="center"/>
    </xf>
    <xf numFmtId="165" fontId="15" fillId="0" borderId="33" xfId="0" applyNumberFormat="1" applyFont="1" applyBorder="1" applyAlignment="1">
      <alignment horizontal="center"/>
    </xf>
    <xf numFmtId="165" fontId="15" fillId="0" borderId="46" xfId="0" applyNumberFormat="1" applyFont="1" applyBorder="1" applyAlignment="1">
      <alignment horizontal="center"/>
    </xf>
    <xf numFmtId="165" fontId="15" fillId="5" borderId="60" xfId="0" applyNumberFormat="1" applyFont="1" applyFill="1" applyBorder="1" applyAlignment="1">
      <alignment horizontal="center"/>
    </xf>
    <xf numFmtId="165" fontId="15" fillId="0" borderId="56" xfId="0" applyNumberFormat="1" applyFont="1" applyBorder="1" applyAlignment="1">
      <alignment horizontal="center"/>
    </xf>
    <xf numFmtId="165" fontId="15" fillId="0" borderId="50" xfId="0" applyNumberFormat="1" applyFont="1" applyBorder="1" applyAlignment="1">
      <alignment horizontal="center"/>
    </xf>
    <xf numFmtId="165" fontId="15" fillId="11" borderId="52" xfId="0" applyNumberFormat="1" applyFont="1" applyFill="1" applyBorder="1" applyAlignment="1">
      <alignment horizontal="center"/>
    </xf>
    <xf numFmtId="165" fontId="15" fillId="11" borderId="61" xfId="0" applyNumberFormat="1" applyFont="1" applyFill="1" applyBorder="1" applyAlignment="1">
      <alignment horizontal="center"/>
    </xf>
    <xf numFmtId="167" fontId="15" fillId="11" borderId="57" xfId="0" applyNumberFormat="1" applyFont="1" applyFill="1" applyBorder="1" applyAlignment="1">
      <alignment horizontal="center"/>
    </xf>
    <xf numFmtId="167" fontId="15" fillId="11" borderId="58" xfId="0" applyNumberFormat="1" applyFont="1" applyFill="1" applyBorder="1" applyAlignment="1">
      <alignment horizontal="center"/>
    </xf>
    <xf numFmtId="167" fontId="15" fillId="11" borderId="59" xfId="0" applyNumberFormat="1" applyFont="1" applyFill="1" applyBorder="1" applyAlignment="1">
      <alignment horizontal="center"/>
    </xf>
    <xf numFmtId="167" fontId="15" fillId="5" borderId="44" xfId="0" applyNumberFormat="1" applyFont="1" applyFill="1" applyBorder="1" applyAlignment="1">
      <alignment horizontal="center"/>
    </xf>
    <xf numFmtId="167" fontId="15" fillId="5" borderId="57" xfId="0" applyNumberFormat="1" applyFont="1" applyFill="1" applyBorder="1" applyAlignment="1">
      <alignment horizontal="center"/>
    </xf>
    <xf numFmtId="167" fontId="15" fillId="5" borderId="58" xfId="0" applyNumberFormat="1" applyFont="1" applyFill="1" applyBorder="1" applyAlignment="1">
      <alignment horizontal="center"/>
    </xf>
    <xf numFmtId="167" fontId="15" fillId="5" borderId="60" xfId="0" applyNumberFormat="1" applyFont="1" applyFill="1" applyBorder="1" applyAlignment="1">
      <alignment horizontal="center"/>
    </xf>
    <xf numFmtId="167" fontId="15" fillId="11" borderId="60" xfId="0" applyNumberFormat="1" applyFont="1" applyFill="1" applyBorder="1" applyAlignment="1">
      <alignment horizontal="center"/>
    </xf>
    <xf numFmtId="167" fontId="15" fillId="11" borderId="50" xfId="0" applyNumberFormat="1" applyFont="1" applyFill="1" applyBorder="1" applyAlignment="1">
      <alignment horizontal="center"/>
    </xf>
    <xf numFmtId="167" fontId="15" fillId="11" borderId="56" xfId="0" applyNumberFormat="1" applyFont="1" applyFill="1" applyBorder="1" applyAlignment="1">
      <alignment horizontal="center"/>
    </xf>
    <xf numFmtId="167" fontId="15" fillId="5" borderId="52" xfId="0" applyNumberFormat="1" applyFont="1" applyFill="1" applyBorder="1" applyAlignment="1">
      <alignment horizontal="center"/>
    </xf>
    <xf numFmtId="167" fontId="15" fillId="5" borderId="62" xfId="0" applyNumberFormat="1" applyFont="1" applyFill="1" applyBorder="1" applyAlignment="1">
      <alignment horizontal="center"/>
    </xf>
    <xf numFmtId="167" fontId="15" fillId="0" borderId="52" xfId="0" applyNumberFormat="1" applyFont="1" applyBorder="1" applyAlignment="1">
      <alignment horizontal="center"/>
    </xf>
    <xf numFmtId="167" fontId="15" fillId="0" borderId="61" xfId="0" applyNumberFormat="1" applyFont="1" applyBorder="1" applyAlignment="1">
      <alignment horizontal="center"/>
    </xf>
    <xf numFmtId="165" fontId="0" fillId="6" borderId="17" xfId="0" applyNumberFormat="1" applyFill="1" applyBorder="1" applyAlignment="1">
      <alignment horizontal="center" vertical="center"/>
    </xf>
    <xf numFmtId="165" fontId="0" fillId="6" borderId="30" xfId="0" applyNumberFormat="1" applyFill="1" applyBorder="1" applyAlignment="1">
      <alignment horizontal="center" vertical="center"/>
    </xf>
    <xf numFmtId="165" fontId="0" fillId="6" borderId="14" xfId="0" applyNumberFormat="1" applyFill="1" applyBorder="1" applyAlignment="1">
      <alignment horizontal="center" vertical="center"/>
    </xf>
    <xf numFmtId="165" fontId="2" fillId="8" borderId="63"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13" fillId="11" borderId="9" xfId="0" applyFont="1" applyFill="1" applyBorder="1" applyAlignment="1">
      <alignment horizontal="center" vertical="center"/>
    </xf>
    <xf numFmtId="0" fontId="13" fillId="0" borderId="33" xfId="0" applyFont="1" applyBorder="1" applyAlignment="1">
      <alignment horizontal="center" vertical="center"/>
    </xf>
    <xf numFmtId="167" fontId="14" fillId="0" borderId="33" xfId="0" applyNumberFormat="1" applyFont="1" applyBorder="1" applyAlignment="1">
      <alignment horizontal="center" vertical="center"/>
    </xf>
    <xf numFmtId="0" fontId="13" fillId="11" borderId="33" xfId="0" applyFont="1" applyFill="1" applyBorder="1" applyAlignment="1">
      <alignment horizontal="center" vertical="center"/>
    </xf>
    <xf numFmtId="167" fontId="14" fillId="11" borderId="33" xfId="0" applyNumberFormat="1" applyFont="1" applyFill="1" applyBorder="1" applyAlignment="1">
      <alignment horizontal="center" vertical="center"/>
    </xf>
    <xf numFmtId="0" fontId="13" fillId="0" borderId="56" xfId="0" applyFont="1" applyBorder="1" applyAlignment="1">
      <alignment horizontal="center" vertical="center"/>
    </xf>
    <xf numFmtId="167" fontId="14" fillId="5" borderId="56" xfId="0" applyNumberFormat="1" applyFont="1" applyFill="1" applyBorder="1" applyAlignment="1">
      <alignment horizontal="center" vertical="center"/>
    </xf>
    <xf numFmtId="0" fontId="13" fillId="11" borderId="38" xfId="0" applyFont="1" applyFill="1" applyBorder="1" applyAlignment="1">
      <alignment horizontal="center" vertical="center"/>
    </xf>
    <xf numFmtId="167" fontId="14" fillId="11" borderId="38" xfId="0" applyNumberFormat="1" applyFont="1" applyFill="1" applyBorder="1" applyAlignment="1">
      <alignment horizontal="center"/>
    </xf>
    <xf numFmtId="167" fontId="14" fillId="11" borderId="38" xfId="0" applyNumberFormat="1" applyFont="1" applyFill="1" applyBorder="1" applyAlignment="1">
      <alignment horizontal="center" vertical="center"/>
    </xf>
    <xf numFmtId="167" fontId="14" fillId="0" borderId="33" xfId="0" applyNumberFormat="1" applyFont="1" applyBorder="1" applyAlignment="1">
      <alignment horizontal="center"/>
    </xf>
    <xf numFmtId="167" fontId="14" fillId="11" borderId="33" xfId="0" applyNumberFormat="1" applyFont="1" applyFill="1" applyBorder="1" applyAlignment="1">
      <alignment horizontal="center"/>
    </xf>
    <xf numFmtId="0" fontId="13" fillId="0" borderId="34" xfId="0" applyFont="1" applyBorder="1" applyAlignment="1">
      <alignment horizontal="center" vertical="center"/>
    </xf>
    <xf numFmtId="167" fontId="14" fillId="0" borderId="34" xfId="0" applyNumberFormat="1" applyFont="1" applyBorder="1" applyAlignment="1">
      <alignment horizontal="center" vertical="center"/>
    </xf>
    <xf numFmtId="2" fontId="14" fillId="14" borderId="64" xfId="0" applyNumberFormat="1" applyFont="1" applyFill="1" applyBorder="1" applyAlignment="1">
      <alignment horizontal="center" vertical="center"/>
    </xf>
    <xf numFmtId="2" fontId="14" fillId="14" borderId="31" xfId="0" applyNumberFormat="1" applyFont="1" applyFill="1" applyBorder="1" applyAlignment="1">
      <alignment horizontal="center" vertical="center"/>
    </xf>
    <xf numFmtId="0" fontId="15" fillId="12" borderId="0" xfId="0" applyFont="1" applyFill="1" applyAlignment="1">
      <alignment horizontal="left" vertical="center"/>
    </xf>
    <xf numFmtId="0" fontId="16" fillId="5" borderId="65" xfId="0" applyFont="1" applyFill="1" applyBorder="1" applyAlignment="1">
      <alignment horizontal="center" vertical="center" wrapText="1"/>
    </xf>
    <xf numFmtId="0" fontId="15" fillId="5" borderId="66" xfId="0" applyFont="1" applyFill="1" applyBorder="1" applyAlignment="1">
      <alignment horizontal="left" vertical="center" wrapText="1"/>
    </xf>
    <xf numFmtId="0" fontId="15" fillId="5" borderId="67" xfId="0" applyFont="1" applyFill="1" applyBorder="1" applyAlignment="1">
      <alignment horizontal="left" vertical="center" wrapText="1"/>
    </xf>
    <xf numFmtId="0" fontId="15" fillId="5" borderId="67" xfId="0" applyFont="1" applyFill="1" applyBorder="1" applyAlignment="1">
      <alignment vertical="center" wrapText="1"/>
    </xf>
    <xf numFmtId="0" fontId="15" fillId="5" borderId="0" xfId="0" applyFont="1" applyFill="1" applyAlignment="1">
      <alignment vertical="center" wrapText="1"/>
    </xf>
    <xf numFmtId="165" fontId="2" fillId="6" borderId="21" xfId="0" applyNumberFormat="1" applyFont="1" applyFill="1" applyBorder="1" applyAlignment="1" applyProtection="1">
      <alignment horizontal="center" vertical="center"/>
      <protection locked="0"/>
    </xf>
    <xf numFmtId="165" fontId="2" fillId="3" borderId="21" xfId="0" applyNumberFormat="1" applyFont="1" applyFill="1" applyBorder="1" applyAlignment="1" applyProtection="1">
      <alignment horizontal="center" vertical="center"/>
      <protection locked="0"/>
    </xf>
    <xf numFmtId="165" fontId="2" fillId="5" borderId="21" xfId="0" applyNumberFormat="1" applyFont="1" applyFill="1" applyBorder="1" applyAlignment="1" applyProtection="1">
      <alignment horizontal="center" vertical="center"/>
      <protection locked="0"/>
    </xf>
    <xf numFmtId="165" fontId="2" fillId="3" borderId="24" xfId="0" applyNumberFormat="1" applyFont="1" applyFill="1" applyBorder="1" applyAlignment="1" applyProtection="1">
      <alignment horizontal="center" vertical="center"/>
      <protection locked="0"/>
    </xf>
    <xf numFmtId="165" fontId="2" fillId="3" borderId="68" xfId="0" applyNumberFormat="1" applyFont="1" applyFill="1" applyBorder="1" applyAlignment="1" applyProtection="1">
      <alignment horizontal="center" vertical="center"/>
      <protection locked="0"/>
    </xf>
    <xf numFmtId="165" fontId="2" fillId="3" borderId="35" xfId="0" applyNumberFormat="1" applyFont="1" applyFill="1" applyBorder="1" applyAlignment="1" applyProtection="1">
      <alignment horizontal="center" vertical="center"/>
      <protection locked="0"/>
    </xf>
    <xf numFmtId="165" fontId="2" fillId="3" borderId="20" xfId="0" applyNumberFormat="1" applyFont="1" applyFill="1" applyBorder="1" applyAlignment="1" applyProtection="1">
      <alignment horizontal="center" vertical="center"/>
      <protection locked="0"/>
    </xf>
    <xf numFmtId="0" fontId="2" fillId="3" borderId="68" xfId="0" applyFont="1" applyFill="1" applyBorder="1" applyAlignment="1" applyProtection="1">
      <alignment horizontal="center" vertical="center"/>
      <protection locked="0"/>
    </xf>
    <xf numFmtId="49" fontId="2" fillId="2" borderId="69" xfId="0" applyNumberFormat="1" applyFont="1" applyFill="1" applyBorder="1" applyAlignment="1">
      <alignment horizontal="center" vertical="center" textRotation="90" wrapText="1"/>
    </xf>
    <xf numFmtId="49" fontId="2" fillId="2" borderId="2" xfId="0" applyNumberFormat="1" applyFont="1" applyFill="1" applyBorder="1" applyAlignment="1">
      <alignment horizontal="center" vertical="center" textRotation="90" wrapText="1"/>
    </xf>
    <xf numFmtId="49" fontId="2" fillId="2" borderId="3" xfId="0" applyNumberFormat="1" applyFont="1" applyFill="1" applyBorder="1" applyAlignment="1">
      <alignment horizontal="center" vertical="center" textRotation="90" wrapText="1"/>
    </xf>
    <xf numFmtId="164" fontId="2" fillId="3" borderId="68" xfId="0" applyNumberFormat="1" applyFont="1" applyFill="1" applyBorder="1" applyAlignment="1" applyProtection="1">
      <alignment horizontal="center" vertical="center"/>
      <protection locked="0"/>
    </xf>
    <xf numFmtId="2" fontId="2" fillId="3" borderId="24"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textRotation="90"/>
    </xf>
    <xf numFmtId="2" fontId="2" fillId="9" borderId="26" xfId="0" applyNumberFormat="1" applyFont="1" applyFill="1" applyBorder="1" applyAlignment="1">
      <alignment horizontal="center" vertical="center"/>
    </xf>
    <xf numFmtId="164" fontId="2" fillId="8" borderId="19" xfId="0" applyNumberFormat="1" applyFont="1" applyFill="1" applyBorder="1" applyAlignment="1">
      <alignment horizontal="center" vertical="center"/>
    </xf>
    <xf numFmtId="164" fontId="2" fillId="9" borderId="19" xfId="0" applyNumberFormat="1" applyFont="1" applyFill="1" applyBorder="1" applyAlignment="1">
      <alignment horizontal="center" vertical="center"/>
    </xf>
    <xf numFmtId="165" fontId="2" fillId="9" borderId="26" xfId="0" applyNumberFormat="1" applyFont="1" applyFill="1" applyBorder="1" applyAlignment="1">
      <alignment horizontal="center" vertical="center"/>
    </xf>
    <xf numFmtId="2" fontId="2" fillId="7" borderId="16" xfId="0" applyNumberFormat="1" applyFont="1" applyFill="1" applyBorder="1" applyAlignment="1">
      <alignment horizontal="center" vertical="center"/>
    </xf>
    <xf numFmtId="165" fontId="2" fillId="7" borderId="15" xfId="0" applyNumberFormat="1" applyFont="1" applyFill="1" applyBorder="1" applyAlignment="1">
      <alignment horizontal="center"/>
    </xf>
    <xf numFmtId="165" fontId="2" fillId="7" borderId="14" xfId="0" applyNumberFormat="1" applyFont="1" applyFill="1" applyBorder="1" applyAlignment="1">
      <alignment horizontal="center"/>
    </xf>
    <xf numFmtId="166" fontId="2" fillId="7" borderId="14" xfId="0" applyNumberFormat="1" applyFont="1" applyFill="1" applyBorder="1" applyAlignment="1">
      <alignment horizontal="center" vertical="center"/>
    </xf>
    <xf numFmtId="2" fontId="2" fillId="7" borderId="25" xfId="0" applyNumberFormat="1" applyFont="1" applyFill="1" applyBorder="1" applyAlignment="1">
      <alignment horizontal="center" vertical="center"/>
    </xf>
    <xf numFmtId="2" fontId="2" fillId="7" borderId="26" xfId="0" applyNumberFormat="1" applyFont="1" applyFill="1" applyBorder="1" applyAlignment="1">
      <alignment horizontal="center" vertical="center"/>
    </xf>
    <xf numFmtId="2" fontId="2" fillId="6" borderId="26" xfId="0" applyNumberFormat="1" applyFont="1" applyFill="1" applyBorder="1" applyAlignment="1" applyProtection="1">
      <alignment horizontal="center" vertical="center"/>
      <protection locked="0"/>
    </xf>
    <xf numFmtId="164" fontId="2" fillId="6" borderId="19" xfId="0" applyNumberFormat="1" applyFont="1" applyFill="1" applyBorder="1" applyAlignment="1" applyProtection="1">
      <alignment horizontal="center" vertical="center"/>
      <protection locked="0"/>
    </xf>
    <xf numFmtId="165" fontId="2" fillId="6" borderId="30" xfId="0" applyNumberFormat="1"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165" fontId="2" fillId="6" borderId="29" xfId="0" applyNumberFormat="1" applyFont="1" applyFill="1" applyBorder="1" applyAlignment="1" applyProtection="1">
      <alignment horizontal="center" vertical="center"/>
      <protection locked="0"/>
    </xf>
    <xf numFmtId="0" fontId="2" fillId="5" borderId="0" xfId="0" applyFont="1" applyFill="1" applyAlignment="1">
      <alignment horizontal="left" vertical="center"/>
    </xf>
    <xf numFmtId="0" fontId="2" fillId="4" borderId="9"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vertical="center"/>
    </xf>
    <xf numFmtId="49" fontId="2" fillId="4" borderId="33" xfId="0" applyNumberFormat="1" applyFont="1" applyFill="1" applyBorder="1" applyAlignment="1">
      <alignment horizontal="center" vertical="center"/>
    </xf>
    <xf numFmtId="0" fontId="2" fillId="4" borderId="33" xfId="0" applyFont="1" applyFill="1" applyBorder="1" applyAlignment="1">
      <alignment horizontal="center" vertical="center"/>
    </xf>
    <xf numFmtId="0" fontId="2" fillId="2" borderId="33" xfId="0" applyFont="1" applyFill="1" applyBorder="1" applyAlignment="1">
      <alignment horizontal="center" vertical="center"/>
    </xf>
    <xf numFmtId="49" fontId="2" fillId="4" borderId="34" xfId="0" applyNumberFormat="1" applyFont="1" applyFill="1" applyBorder="1" applyAlignment="1">
      <alignment horizontal="center" vertical="center"/>
    </xf>
    <xf numFmtId="0" fontId="2" fillId="4" borderId="34"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70" xfId="0" applyFont="1" applyFill="1" applyBorder="1" applyAlignment="1">
      <alignment horizontal="center" vertical="center" textRotation="90" wrapText="1"/>
    </xf>
    <xf numFmtId="0" fontId="2" fillId="2" borderId="71" xfId="0" applyFont="1" applyFill="1" applyBorder="1" applyAlignment="1">
      <alignment horizontal="center" vertical="center" textRotation="90" wrapText="1"/>
    </xf>
    <xf numFmtId="0" fontId="2" fillId="2" borderId="69" xfId="0" applyFont="1" applyFill="1" applyBorder="1" applyAlignment="1">
      <alignment horizontal="center" vertical="center" textRotation="90" wrapText="1"/>
    </xf>
    <xf numFmtId="49" fontId="2" fillId="2" borderId="72" xfId="0" applyNumberFormat="1" applyFont="1" applyFill="1" applyBorder="1" applyAlignment="1">
      <alignment horizontal="center" vertical="center" textRotation="90" wrapText="1"/>
    </xf>
    <xf numFmtId="0" fontId="2" fillId="2" borderId="72" xfId="0" applyFont="1" applyFill="1" applyBorder="1" applyAlignment="1">
      <alignment horizontal="center" vertical="center" textRotation="90" wrapText="1"/>
    </xf>
    <xf numFmtId="0" fontId="2" fillId="5" borderId="0" xfId="0" applyFont="1" applyFill="1" applyAlignment="1">
      <alignment horizontal="center" vertical="center"/>
    </xf>
    <xf numFmtId="0" fontId="2" fillId="5" borderId="0" xfId="0" applyFont="1" applyFill="1" applyAlignment="1" applyProtection="1">
      <alignment horizontal="center" vertical="center"/>
      <protection locked="0"/>
    </xf>
    <xf numFmtId="0" fontId="2" fillId="5" borderId="0" xfId="0" applyFont="1" applyFill="1" applyAlignment="1" applyProtection="1">
      <alignment vertical="center"/>
      <protection locked="0"/>
    </xf>
    <xf numFmtId="164" fontId="6" fillId="7" borderId="14" xfId="0" applyNumberFormat="1" applyFont="1" applyFill="1" applyBorder="1" applyAlignment="1">
      <alignment horizontal="center"/>
    </xf>
    <xf numFmtId="164" fontId="6" fillId="7" borderId="15" xfId="0" applyNumberFormat="1" applyFont="1" applyFill="1" applyBorder="1" applyAlignment="1">
      <alignment horizontal="center"/>
    </xf>
    <xf numFmtId="0" fontId="2" fillId="5" borderId="0" xfId="0" applyFont="1" applyFill="1" applyAlignment="1">
      <alignment vertical="center"/>
    </xf>
    <xf numFmtId="165" fontId="2" fillId="6" borderId="18" xfId="0" applyNumberFormat="1" applyFont="1" applyFill="1" applyBorder="1" applyAlignment="1">
      <alignment horizontal="center" vertical="center"/>
    </xf>
    <xf numFmtId="0" fontId="2" fillId="5" borderId="10" xfId="0" applyFont="1" applyFill="1" applyBorder="1" applyAlignment="1">
      <alignment vertical="center"/>
    </xf>
    <xf numFmtId="0" fontId="2" fillId="5" borderId="0" xfId="0" applyFont="1" applyFill="1" applyAlignment="1">
      <alignment horizontal="right"/>
    </xf>
    <xf numFmtId="49" fontId="2" fillId="5" borderId="0" xfId="0" applyNumberFormat="1" applyFont="1" applyFill="1" applyAlignment="1" applyProtection="1">
      <alignment horizontal="center" vertical="center"/>
      <protection locked="0"/>
    </xf>
    <xf numFmtId="165" fontId="2" fillId="6" borderId="30" xfId="0" applyNumberFormat="1" applyFont="1" applyFill="1" applyBorder="1" applyAlignment="1">
      <alignment horizontal="center" vertical="center"/>
    </xf>
    <xf numFmtId="165" fontId="2" fillId="4" borderId="18" xfId="0" applyNumberFormat="1" applyFont="1" applyFill="1" applyBorder="1" applyAlignment="1">
      <alignment horizontal="center" vertical="center"/>
    </xf>
    <xf numFmtId="165" fontId="2" fillId="8" borderId="18" xfId="0" applyNumberFormat="1" applyFont="1" applyFill="1" applyBorder="1" applyAlignment="1">
      <alignment horizontal="center" vertical="center"/>
    </xf>
    <xf numFmtId="165" fontId="2" fillId="8" borderId="17" xfId="0" applyNumberFormat="1" applyFont="1" applyFill="1" applyBorder="1" applyAlignment="1">
      <alignment horizontal="center" vertical="center"/>
    </xf>
    <xf numFmtId="165" fontId="2" fillId="6" borderId="19" xfId="0" applyNumberFormat="1" applyFont="1" applyFill="1" applyBorder="1" applyAlignment="1">
      <alignment horizontal="center" vertical="center"/>
    </xf>
    <xf numFmtId="165" fontId="2" fillId="4" borderId="14" xfId="0" applyNumberFormat="1" applyFont="1" applyFill="1" applyBorder="1" applyAlignment="1">
      <alignment horizontal="center" vertical="center"/>
    </xf>
    <xf numFmtId="165" fontId="2" fillId="4" borderId="19" xfId="0" applyNumberFormat="1" applyFont="1" applyFill="1" applyBorder="1" applyAlignment="1">
      <alignment horizontal="center" vertical="center"/>
    </xf>
    <xf numFmtId="165" fontId="2" fillId="4" borderId="68" xfId="0" applyNumberFormat="1" applyFont="1" applyFill="1" applyBorder="1" applyAlignment="1">
      <alignment horizontal="center" vertical="center"/>
    </xf>
    <xf numFmtId="0" fontId="0" fillId="5" borderId="0" xfId="0" applyFill="1" applyAlignment="1">
      <alignment wrapText="1"/>
    </xf>
    <xf numFmtId="2"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 fontId="2" fillId="5" borderId="0" xfId="0" applyNumberFormat="1" applyFont="1" applyFill="1" applyAlignment="1">
      <alignment horizontal="center" vertical="center"/>
    </xf>
    <xf numFmtId="166" fontId="2" fillId="5" borderId="0" xfId="0" applyNumberFormat="1" applyFont="1" applyFill="1" applyAlignment="1">
      <alignment horizontal="center" vertical="center"/>
    </xf>
    <xf numFmtId="165" fontId="0" fillId="6" borderId="19" xfId="0" applyNumberFormat="1" applyFill="1" applyBorder="1" applyAlignment="1">
      <alignment horizontal="center" vertical="center"/>
    </xf>
    <xf numFmtId="2" fontId="2" fillId="5" borderId="10" xfId="0" applyNumberFormat="1" applyFont="1" applyFill="1" applyBorder="1" applyAlignment="1">
      <alignment horizontal="center" vertical="center"/>
    </xf>
    <xf numFmtId="164" fontId="2" fillId="5" borderId="10" xfId="0" applyNumberFormat="1" applyFont="1" applyFill="1" applyBorder="1" applyAlignment="1">
      <alignment horizontal="center" vertical="center"/>
    </xf>
    <xf numFmtId="165" fontId="2" fillId="5" borderId="10"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textRotation="90" wrapText="1"/>
    </xf>
    <xf numFmtId="0" fontId="9" fillId="2" borderId="70" xfId="0" applyFont="1" applyFill="1" applyBorder="1" applyAlignment="1">
      <alignment horizontal="center" vertical="center" textRotation="90" wrapText="1"/>
    </xf>
    <xf numFmtId="0" fontId="9" fillId="2" borderId="71"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69" xfId="0" applyFont="1" applyFill="1" applyBorder="1" applyAlignment="1">
      <alignment horizontal="center" vertical="center" textRotation="90" wrapText="1"/>
    </xf>
    <xf numFmtId="165" fontId="9" fillId="2" borderId="70" xfId="0" applyNumberFormat="1" applyFont="1" applyFill="1" applyBorder="1" applyAlignment="1">
      <alignment horizontal="center" vertical="center" textRotation="90" wrapText="1"/>
    </xf>
    <xf numFmtId="0" fontId="9" fillId="2" borderId="2" xfId="0" applyFont="1" applyFill="1" applyBorder="1" applyAlignment="1">
      <alignment horizontal="center" vertical="center" textRotation="90"/>
    </xf>
    <xf numFmtId="0" fontId="9" fillId="2" borderId="1" xfId="0" applyFont="1" applyFill="1" applyBorder="1" applyAlignment="1">
      <alignment horizontal="center" vertical="center" textRotation="90" wrapText="1"/>
    </xf>
    <xf numFmtId="0" fontId="9" fillId="5" borderId="54" xfId="0" applyFont="1" applyFill="1" applyBorder="1" applyAlignment="1">
      <alignment horizontal="center" vertical="center"/>
    </xf>
    <xf numFmtId="0" fontId="9" fillId="5" borderId="0" xfId="0" applyFont="1" applyFill="1" applyAlignment="1">
      <alignment horizontal="center" vertical="center"/>
    </xf>
    <xf numFmtId="0" fontId="9" fillId="3" borderId="0" xfId="0" applyFont="1" applyFill="1" applyAlignment="1">
      <alignment horizontal="center" vertical="center"/>
    </xf>
    <xf numFmtId="0" fontId="9" fillId="3" borderId="31" xfId="0" applyFont="1" applyFill="1" applyBorder="1" applyAlignment="1">
      <alignment horizontal="center" vertical="center"/>
    </xf>
    <xf numFmtId="0" fontId="9" fillId="2" borderId="4"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49" fontId="9" fillId="2" borderId="5" xfId="0" applyNumberFormat="1" applyFont="1" applyFill="1" applyBorder="1" applyAlignment="1">
      <alignment horizontal="center" vertical="center" textRotation="90" wrapText="1"/>
    </xf>
    <xf numFmtId="49" fontId="9" fillId="2" borderId="72" xfId="0" applyNumberFormat="1" applyFont="1" applyFill="1" applyBorder="1" applyAlignment="1">
      <alignment horizontal="center" vertical="center" textRotation="90" wrapText="1"/>
    </xf>
    <xf numFmtId="49" fontId="9" fillId="2" borderId="6" xfId="0" applyNumberFormat="1" applyFont="1" applyFill="1" applyBorder="1" applyAlignment="1">
      <alignment horizontal="center" vertical="center" textRotation="90" wrapText="1"/>
    </xf>
    <xf numFmtId="49" fontId="9" fillId="2" borderId="7" xfId="0" applyNumberFormat="1" applyFont="1" applyFill="1" applyBorder="1" applyAlignment="1">
      <alignment horizontal="center" vertical="center" textRotation="90" wrapText="1"/>
    </xf>
    <xf numFmtId="49" fontId="9" fillId="2" borderId="8" xfId="0" applyNumberFormat="1" applyFont="1" applyFill="1" applyBorder="1" applyAlignment="1">
      <alignment horizontal="center" vertical="center" textRotation="90" wrapText="1"/>
    </xf>
    <xf numFmtId="165" fontId="9" fillId="2" borderId="72" xfId="0" applyNumberFormat="1" applyFont="1" applyFill="1" applyBorder="1" applyAlignment="1">
      <alignment horizontal="center" vertical="center" textRotation="90" wrapText="1"/>
    </xf>
    <xf numFmtId="49" fontId="9" fillId="2" borderId="5" xfId="0" applyNumberFormat="1" applyFont="1" applyFill="1" applyBorder="1" applyAlignment="1">
      <alignment horizontal="center" vertical="center" textRotation="90"/>
    </xf>
    <xf numFmtId="49" fontId="9" fillId="2" borderId="4" xfId="0" applyNumberFormat="1" applyFont="1" applyFill="1" applyBorder="1" applyAlignment="1">
      <alignment horizontal="center" vertical="center" textRotation="90"/>
    </xf>
    <xf numFmtId="0" fontId="23" fillId="3" borderId="31" xfId="0" applyFont="1" applyFill="1" applyBorder="1" applyAlignment="1">
      <alignment horizontal="center" vertical="center"/>
    </xf>
    <xf numFmtId="0" fontId="9" fillId="2" borderId="4" xfId="0" applyFont="1" applyFill="1" applyBorder="1" applyAlignment="1">
      <alignment horizontal="center" vertical="center" textRotation="90"/>
    </xf>
    <xf numFmtId="0" fontId="9" fillId="2" borderId="5" xfId="0" applyFont="1" applyFill="1" applyBorder="1" applyAlignment="1">
      <alignment horizontal="center" vertical="center" textRotation="90" wrapText="1"/>
    </xf>
    <xf numFmtId="0" fontId="9" fillId="2" borderId="72" xfId="0" applyFont="1" applyFill="1" applyBorder="1" applyAlignment="1">
      <alignment horizontal="center" vertical="center" textRotation="90" wrapText="1"/>
    </xf>
    <xf numFmtId="0" fontId="9" fillId="2" borderId="6"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0" fontId="9" fillId="2" borderId="73" xfId="0" applyFont="1" applyFill="1" applyBorder="1" applyAlignment="1">
      <alignment horizontal="center" vertical="center" textRotation="90" wrapText="1"/>
    </xf>
    <xf numFmtId="0" fontId="9" fillId="2" borderId="74" xfId="0" applyFont="1" applyFill="1" applyBorder="1" applyAlignment="1">
      <alignment horizontal="center" vertical="center" textRotation="90" wrapText="1"/>
    </xf>
    <xf numFmtId="0" fontId="9" fillId="2" borderId="36" xfId="0" applyFont="1" applyFill="1" applyBorder="1" applyAlignment="1">
      <alignment horizontal="center" vertical="center" textRotation="90" wrapText="1"/>
    </xf>
    <xf numFmtId="0" fontId="9" fillId="2" borderId="75"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7" borderId="1" xfId="0" applyFont="1" applyFill="1" applyBorder="1" applyAlignment="1">
      <alignment horizontal="center" vertical="center"/>
    </xf>
    <xf numFmtId="165" fontId="9" fillId="7" borderId="76" xfId="0" applyNumberFormat="1" applyFont="1" applyFill="1" applyBorder="1" applyAlignment="1">
      <alignment horizontal="center" vertical="center"/>
    </xf>
    <xf numFmtId="166" fontId="9" fillId="7" borderId="1" xfId="0" applyNumberFormat="1" applyFont="1" applyFill="1" applyBorder="1" applyAlignment="1" applyProtection="1">
      <alignment horizontal="center" vertical="center"/>
      <protection locked="0"/>
    </xf>
    <xf numFmtId="165" fontId="9" fillId="7" borderId="18" xfId="0" applyNumberFormat="1" applyFont="1" applyFill="1" applyBorder="1" applyAlignment="1">
      <alignment horizontal="center" vertical="center"/>
    </xf>
    <xf numFmtId="0" fontId="9" fillId="5"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21" fillId="5" borderId="0" xfId="0" applyFont="1" applyFill="1" applyAlignment="1">
      <alignment wrapText="1"/>
    </xf>
    <xf numFmtId="165" fontId="21" fillId="12" borderId="15" xfId="0" applyNumberFormat="1" applyFont="1" applyFill="1" applyBorder="1" applyAlignment="1">
      <alignment horizontal="center" vertical="center"/>
    </xf>
    <xf numFmtId="2" fontId="9" fillId="7" borderId="21" xfId="0" applyNumberFormat="1" applyFont="1" applyFill="1" applyBorder="1" applyAlignment="1">
      <alignment horizontal="center" vertical="center"/>
    </xf>
    <xf numFmtId="164" fontId="9" fillId="7" borderId="18" xfId="0" applyNumberFormat="1" applyFont="1" applyFill="1" applyBorder="1" applyAlignment="1">
      <alignment horizontal="center"/>
    </xf>
    <xf numFmtId="164" fontId="21" fillId="7" borderId="18" xfId="0" applyNumberFormat="1" applyFont="1" applyFill="1" applyBorder="1" applyAlignment="1">
      <alignment horizontal="center"/>
    </xf>
    <xf numFmtId="165" fontId="21" fillId="7" borderId="18" xfId="0" applyNumberFormat="1" applyFont="1" applyFill="1" applyBorder="1" applyAlignment="1">
      <alignment horizontal="center"/>
    </xf>
    <xf numFmtId="165" fontId="9" fillId="7" borderId="18" xfId="0" applyNumberFormat="1" applyFont="1" applyFill="1" applyBorder="1" applyAlignment="1">
      <alignment horizontal="center"/>
    </xf>
    <xf numFmtId="165" fontId="9" fillId="7" borderId="17" xfId="0" applyNumberFormat="1" applyFont="1" applyFill="1" applyBorder="1" applyAlignment="1">
      <alignment horizontal="center"/>
    </xf>
    <xf numFmtId="165" fontId="9" fillId="7" borderId="25" xfId="0" applyNumberFormat="1" applyFont="1" applyFill="1" applyBorder="1" applyAlignment="1">
      <alignment horizontal="center" vertical="center"/>
    </xf>
    <xf numFmtId="165" fontId="9" fillId="12" borderId="17" xfId="0" applyNumberFormat="1" applyFont="1" applyFill="1" applyBorder="1" applyAlignment="1">
      <alignment horizontal="center" vertical="center"/>
    </xf>
    <xf numFmtId="165" fontId="9" fillId="12" borderId="25" xfId="0" applyNumberFormat="1" applyFont="1" applyFill="1" applyBorder="1" applyAlignment="1">
      <alignment horizontal="center" vertical="center"/>
    </xf>
    <xf numFmtId="165" fontId="9" fillId="7" borderId="17" xfId="0" applyNumberFormat="1" applyFont="1" applyFill="1" applyBorder="1" applyAlignment="1">
      <alignment horizontal="center" vertical="center"/>
    </xf>
    <xf numFmtId="2" fontId="9" fillId="7" borderId="17" xfId="0" applyNumberFormat="1" applyFont="1" applyFill="1" applyBorder="1" applyAlignment="1">
      <alignment horizontal="center" vertical="center"/>
    </xf>
    <xf numFmtId="165" fontId="9" fillId="7" borderId="77" xfId="0" applyNumberFormat="1" applyFont="1" applyFill="1" applyBorder="1" applyAlignment="1">
      <alignment horizontal="center" vertical="center"/>
    </xf>
    <xf numFmtId="165" fontId="9" fillId="7" borderId="78" xfId="0" applyNumberFormat="1" applyFont="1" applyFill="1" applyBorder="1" applyAlignment="1">
      <alignment horizontal="center" vertical="center"/>
    </xf>
    <xf numFmtId="165" fontId="9" fillId="7" borderId="79" xfId="0" applyNumberFormat="1" applyFont="1" applyFill="1" applyBorder="1" applyAlignment="1">
      <alignment horizontal="center" vertical="center"/>
    </xf>
    <xf numFmtId="165" fontId="9" fillId="12" borderId="58" xfId="0" applyNumberFormat="1" applyFont="1" applyFill="1" applyBorder="1" applyAlignment="1">
      <alignment horizontal="center" vertical="center"/>
    </xf>
    <xf numFmtId="165" fontId="9" fillId="7" borderId="80" xfId="0" applyNumberFormat="1" applyFont="1" applyFill="1" applyBorder="1" applyAlignment="1">
      <alignment horizontal="center" vertical="center"/>
    </xf>
    <xf numFmtId="165" fontId="9" fillId="7" borderId="21" xfId="0" applyNumberFormat="1" applyFont="1" applyFill="1" applyBorder="1" applyAlignment="1">
      <alignment horizontal="center" vertical="center"/>
    </xf>
    <xf numFmtId="165" fontId="9" fillId="7" borderId="13" xfId="0" applyNumberFormat="1" applyFont="1" applyFill="1" applyBorder="1" applyAlignment="1">
      <alignment horizontal="center" vertical="center"/>
    </xf>
    <xf numFmtId="166" fontId="9" fillId="7" borderId="25" xfId="0" applyNumberFormat="1" applyFont="1" applyFill="1" applyBorder="1" applyAlignment="1">
      <alignment vertical="top" wrapText="1"/>
    </xf>
    <xf numFmtId="164" fontId="9" fillId="7" borderId="18" xfId="0" applyNumberFormat="1" applyFont="1" applyFill="1" applyBorder="1" applyAlignment="1">
      <alignment horizontal="center" vertical="top"/>
    </xf>
    <xf numFmtId="164" fontId="9" fillId="7" borderId="17" xfId="0" applyNumberFormat="1" applyFont="1" applyFill="1" applyBorder="1" applyAlignment="1">
      <alignment horizontal="center" vertical="top"/>
    </xf>
    <xf numFmtId="164" fontId="9" fillId="7" borderId="33" xfId="0" applyNumberFormat="1" applyFont="1" applyFill="1" applyBorder="1" applyAlignment="1">
      <alignment horizontal="center" vertical="top"/>
    </xf>
    <xf numFmtId="2" fontId="9" fillId="7" borderId="32" xfId="0" applyNumberFormat="1" applyFont="1" applyFill="1" applyBorder="1" applyAlignment="1">
      <alignment horizontal="center" vertical="center"/>
    </xf>
    <xf numFmtId="164" fontId="9" fillId="7" borderId="19" xfId="0" applyNumberFormat="1" applyFont="1" applyFill="1" applyBorder="1" applyAlignment="1">
      <alignment horizontal="center" vertical="center"/>
    </xf>
    <xf numFmtId="165" fontId="9" fillId="7" borderId="19" xfId="0" applyNumberFormat="1" applyFont="1" applyFill="1" applyBorder="1" applyAlignment="1">
      <alignment horizontal="center" vertical="center"/>
    </xf>
    <xf numFmtId="165" fontId="9" fillId="7" borderId="30" xfId="0" applyNumberFormat="1" applyFont="1" applyFill="1" applyBorder="1" applyAlignment="1">
      <alignment horizontal="center" vertical="center"/>
    </xf>
    <xf numFmtId="165" fontId="9" fillId="7" borderId="26" xfId="0" applyNumberFormat="1" applyFont="1" applyFill="1" applyBorder="1" applyAlignment="1">
      <alignment horizontal="center" vertical="center"/>
    </xf>
    <xf numFmtId="165" fontId="9" fillId="12" borderId="19" xfId="0" applyNumberFormat="1" applyFont="1" applyFill="1" applyBorder="1" applyAlignment="1">
      <alignment horizontal="center" vertical="center"/>
    </xf>
    <xf numFmtId="165" fontId="9" fillId="12" borderId="30" xfId="0" applyNumberFormat="1" applyFont="1" applyFill="1" applyBorder="1" applyAlignment="1">
      <alignment horizontal="center" vertical="center"/>
    </xf>
    <xf numFmtId="165" fontId="9" fillId="7" borderId="81" xfId="0" applyNumberFormat="1" applyFont="1" applyFill="1" applyBorder="1" applyAlignment="1">
      <alignment horizontal="center" vertical="center"/>
    </xf>
    <xf numFmtId="165" fontId="9" fillId="12" borderId="82" xfId="0" applyNumberFormat="1" applyFont="1" applyFill="1" applyBorder="1" applyAlignment="1">
      <alignment horizontal="center" vertical="center"/>
    </xf>
    <xf numFmtId="165" fontId="9" fillId="12" borderId="83" xfId="0" applyNumberFormat="1" applyFont="1" applyFill="1" applyBorder="1" applyAlignment="1">
      <alignment horizontal="center" vertical="center"/>
    </xf>
    <xf numFmtId="165" fontId="9" fillId="12" borderId="84" xfId="0" applyNumberFormat="1" applyFont="1" applyFill="1" applyBorder="1" applyAlignment="1">
      <alignment horizontal="center" vertical="center"/>
    </xf>
    <xf numFmtId="165" fontId="9" fillId="12" borderId="85" xfId="0" applyNumberFormat="1" applyFont="1" applyFill="1" applyBorder="1" applyAlignment="1">
      <alignment horizontal="center" vertical="center"/>
    </xf>
    <xf numFmtId="165" fontId="9" fillId="7" borderId="32" xfId="0" applyNumberFormat="1" applyFont="1" applyFill="1" applyBorder="1" applyAlignment="1">
      <alignment horizontal="center" vertical="center"/>
    </xf>
    <xf numFmtId="165" fontId="9" fillId="7" borderId="29" xfId="0" applyNumberFormat="1" applyFont="1" applyFill="1" applyBorder="1" applyAlignment="1">
      <alignment horizontal="center" vertical="center"/>
    </xf>
    <xf numFmtId="166" fontId="9" fillId="7" borderId="26" xfId="0" applyNumberFormat="1" applyFont="1" applyFill="1" applyBorder="1" applyAlignment="1">
      <alignment horizontal="center" vertical="center"/>
    </xf>
    <xf numFmtId="164" fontId="9" fillId="7" borderId="30" xfId="0" applyNumberFormat="1" applyFont="1" applyFill="1" applyBorder="1" applyAlignment="1">
      <alignment horizontal="center" vertical="center"/>
    </xf>
    <xf numFmtId="164" fontId="9" fillId="7" borderId="34" xfId="0" applyNumberFormat="1" applyFont="1" applyFill="1" applyBorder="1" applyAlignment="1">
      <alignment horizontal="center" vertical="center"/>
    </xf>
    <xf numFmtId="165" fontId="9" fillId="7" borderId="71" xfId="0" applyNumberFormat="1" applyFont="1" applyFill="1" applyBorder="1" applyAlignment="1" applyProtection="1">
      <alignment horizontal="center" vertical="center"/>
      <protection locked="0"/>
    </xf>
    <xf numFmtId="165" fontId="9" fillId="7" borderId="2" xfId="0" applyNumberFormat="1" applyFont="1" applyFill="1" applyBorder="1" applyAlignment="1" applyProtection="1">
      <alignment horizontal="center" vertical="center"/>
      <protection locked="0"/>
    </xf>
    <xf numFmtId="165" fontId="9" fillId="7" borderId="70" xfId="0" applyNumberFormat="1" applyFont="1" applyFill="1" applyBorder="1" applyAlignment="1" applyProtection="1">
      <alignment horizontal="center" vertical="center"/>
      <protection locked="0"/>
    </xf>
    <xf numFmtId="165" fontId="9" fillId="7" borderId="70" xfId="0" applyNumberFormat="1" applyFont="1" applyFill="1" applyBorder="1" applyAlignment="1">
      <alignment horizontal="center" vertical="center"/>
    </xf>
    <xf numFmtId="165" fontId="9" fillId="7" borderId="71" xfId="0" applyNumberFormat="1" applyFont="1" applyFill="1" applyBorder="1" applyAlignment="1">
      <alignment horizontal="center" vertical="center"/>
    </xf>
    <xf numFmtId="166" fontId="9" fillId="7" borderId="71" xfId="0" applyNumberFormat="1" applyFont="1" applyFill="1" applyBorder="1" applyAlignment="1">
      <alignment horizontal="center" vertical="center"/>
    </xf>
    <xf numFmtId="0" fontId="9" fillId="7" borderId="70" xfId="0" applyFont="1" applyFill="1" applyBorder="1" applyAlignment="1" applyProtection="1">
      <alignment horizontal="center" vertical="center"/>
      <protection locked="0"/>
    </xf>
    <xf numFmtId="165" fontId="9" fillId="7" borderId="69" xfId="0" applyNumberFormat="1" applyFont="1" applyFill="1" applyBorder="1" applyAlignment="1" applyProtection="1">
      <alignment horizontal="center" vertical="center"/>
      <protection locked="0"/>
    </xf>
    <xf numFmtId="0" fontId="9" fillId="7" borderId="2" xfId="0" applyFont="1" applyFill="1" applyBorder="1" applyAlignment="1" applyProtection="1">
      <alignment horizontal="center" vertical="center"/>
      <protection locked="0"/>
    </xf>
    <xf numFmtId="2" fontId="9" fillId="7" borderId="71" xfId="0" applyNumberFormat="1" applyFont="1" applyFill="1" applyBorder="1" applyAlignment="1" applyProtection="1">
      <alignment horizontal="center" vertical="center"/>
      <protection locked="0"/>
    </xf>
    <xf numFmtId="166" fontId="9" fillId="7" borderId="71" xfId="15" applyNumberFormat="1" applyFont="1" applyFill="1" applyBorder="1" applyAlignment="1">
      <alignment horizontal="center" vertical="center"/>
    </xf>
    <xf numFmtId="164" fontId="9" fillId="7" borderId="1" xfId="0" applyNumberFormat="1" applyFont="1" applyFill="1" applyBorder="1" applyAlignment="1">
      <alignment horizontal="center" vertical="center"/>
    </xf>
    <xf numFmtId="165" fontId="21" fillId="12" borderId="17" xfId="0" applyNumberFormat="1" applyFont="1" applyFill="1" applyBorder="1" applyAlignment="1">
      <alignment horizontal="center" vertical="center"/>
    </xf>
    <xf numFmtId="165" fontId="21" fillId="12" borderId="25" xfId="0" applyNumberFormat="1" applyFont="1" applyFill="1" applyBorder="1" applyAlignment="1">
      <alignment horizontal="center" vertical="center"/>
    </xf>
    <xf numFmtId="165" fontId="9" fillId="7" borderId="86" xfId="0" applyNumberFormat="1" applyFont="1" applyFill="1" applyBorder="1" applyAlignment="1">
      <alignment horizontal="center" vertical="center"/>
    </xf>
    <xf numFmtId="165" fontId="9" fillId="7" borderId="87" xfId="0" applyNumberFormat="1" applyFont="1" applyFill="1" applyBorder="1" applyAlignment="1">
      <alignment horizontal="center" vertical="center"/>
    </xf>
    <xf numFmtId="2" fontId="9" fillId="7" borderId="22" xfId="0" applyNumberFormat="1" applyFont="1" applyFill="1" applyBorder="1" applyAlignment="1">
      <alignment horizontal="center" vertical="center"/>
    </xf>
    <xf numFmtId="164" fontId="9" fillId="7" borderId="76" xfId="0" applyNumberFormat="1" applyFont="1" applyFill="1" applyBorder="1" applyAlignment="1">
      <alignment horizontal="center" vertical="center"/>
    </xf>
    <xf numFmtId="165" fontId="21" fillId="12" borderId="19" xfId="0" applyNumberFormat="1" applyFont="1" applyFill="1" applyBorder="1" applyAlignment="1">
      <alignment horizontal="center" vertical="center"/>
    </xf>
    <xf numFmtId="165" fontId="21" fillId="12" borderId="30" xfId="0" applyNumberFormat="1" applyFont="1" applyFill="1" applyBorder="1" applyAlignment="1">
      <alignment horizontal="center" vertical="center"/>
    </xf>
    <xf numFmtId="165" fontId="21" fillId="12" borderId="82" xfId="0" applyNumberFormat="1" applyFont="1" applyFill="1" applyBorder="1" applyAlignment="1">
      <alignment horizontal="center" vertical="center"/>
    </xf>
    <xf numFmtId="165" fontId="21" fillId="12" borderId="83" xfId="0" applyNumberFormat="1" applyFont="1" applyFill="1" applyBorder="1" applyAlignment="1">
      <alignment horizontal="center" vertical="center"/>
    </xf>
    <xf numFmtId="166" fontId="9" fillId="5" borderId="10" xfId="0" applyNumberFormat="1" applyFont="1" applyFill="1" applyBorder="1" applyAlignment="1">
      <alignment horizontal="center" vertical="center"/>
    </xf>
    <xf numFmtId="165" fontId="9" fillId="5" borderId="10" xfId="0" applyNumberFormat="1" applyFont="1" applyFill="1" applyBorder="1" applyAlignment="1">
      <alignment horizontal="center" vertical="center"/>
    </xf>
    <xf numFmtId="165" fontId="24" fillId="5" borderId="88" xfId="0" applyNumberFormat="1" applyFont="1" applyFill="1" applyBorder="1" applyAlignment="1">
      <alignment horizontal="center" vertical="center"/>
    </xf>
    <xf numFmtId="165" fontId="24" fillId="5" borderId="89" xfId="0" applyNumberFormat="1" applyFont="1" applyFill="1" applyBorder="1" applyAlignment="1">
      <alignment vertical="center"/>
    </xf>
    <xf numFmtId="164" fontId="9" fillId="5" borderId="10" xfId="0" applyNumberFormat="1" applyFont="1" applyFill="1" applyBorder="1" applyAlignment="1">
      <alignment horizontal="center" vertical="center"/>
    </xf>
    <xf numFmtId="166" fontId="9" fillId="5" borderId="0" xfId="0" applyNumberFormat="1" applyFont="1" applyFill="1" applyAlignment="1">
      <alignment horizontal="center" vertical="center"/>
    </xf>
    <xf numFmtId="165" fontId="9" fillId="5" borderId="0" xfId="0" applyNumberFormat="1" applyFont="1" applyFill="1" applyAlignment="1">
      <alignment horizontal="center" vertical="center"/>
    </xf>
    <xf numFmtId="165" fontId="24" fillId="5" borderId="90" xfId="0" applyNumberFormat="1" applyFont="1" applyFill="1" applyBorder="1" applyAlignment="1">
      <alignment horizontal="center" vertical="center"/>
    </xf>
    <xf numFmtId="165" fontId="24" fillId="5" borderId="91" xfId="0" applyNumberFormat="1" applyFont="1" applyFill="1" applyBorder="1" applyAlignment="1">
      <alignment vertical="center"/>
    </xf>
    <xf numFmtId="164" fontId="9" fillId="5" borderId="0" xfId="0" applyNumberFormat="1" applyFont="1" applyFill="1" applyAlignment="1">
      <alignment horizontal="center" vertical="center"/>
    </xf>
    <xf numFmtId="165" fontId="24" fillId="5" borderId="92" xfId="0" applyNumberFormat="1" applyFont="1" applyFill="1" applyBorder="1" applyAlignment="1">
      <alignment horizontal="center" vertical="center"/>
    </xf>
    <xf numFmtId="0" fontId="9" fillId="5" borderId="0" xfId="0" applyFont="1" applyFill="1" applyAlignment="1">
      <alignment horizontal="right"/>
    </xf>
    <xf numFmtId="2" fontId="9" fillId="5" borderId="10" xfId="0" applyNumberFormat="1" applyFont="1" applyFill="1" applyBorder="1" applyAlignment="1">
      <alignment horizontal="center" vertical="center"/>
    </xf>
    <xf numFmtId="165" fontId="24" fillId="5" borderId="93" xfId="0" applyNumberFormat="1" applyFont="1" applyFill="1" applyBorder="1" applyAlignment="1">
      <alignment horizontal="center" vertical="center"/>
    </xf>
    <xf numFmtId="0" fontId="21" fillId="5" borderId="0" xfId="0" applyFont="1" applyFill="1"/>
    <xf numFmtId="49" fontId="9" fillId="5" borderId="0" xfId="0" applyNumberFormat="1" applyFont="1" applyFill="1" applyAlignment="1" applyProtection="1">
      <alignment horizontal="center" vertical="center"/>
      <protection locked="0"/>
    </xf>
    <xf numFmtId="165" fontId="24" fillId="5" borderId="94" xfId="0" applyNumberFormat="1" applyFont="1" applyFill="1" applyBorder="1" applyAlignment="1">
      <alignment horizontal="center" vertical="center"/>
    </xf>
    <xf numFmtId="0" fontId="9" fillId="5" borderId="0" xfId="0" applyFont="1" applyFill="1" applyAlignment="1" applyProtection="1">
      <alignment horizontal="center"/>
      <protection locked="0"/>
    </xf>
    <xf numFmtId="49" fontId="9" fillId="5" borderId="0" xfId="0" applyNumberFormat="1" applyFont="1" applyFill="1" applyAlignment="1" applyProtection="1">
      <alignment horizontal="center"/>
      <protection locked="0"/>
    </xf>
    <xf numFmtId="15" fontId="9" fillId="5" borderId="0" xfId="0" applyNumberFormat="1" applyFont="1" applyFill="1" applyAlignment="1" applyProtection="1">
      <alignment horizontal="center" vertical="center"/>
      <protection locked="0"/>
    </xf>
    <xf numFmtId="165" fontId="24" fillId="5" borderId="0" xfId="0" applyNumberFormat="1" applyFont="1" applyFill="1" applyAlignment="1">
      <alignment vertical="center"/>
    </xf>
    <xf numFmtId="0" fontId="22" fillId="3" borderId="0" xfId="0" applyFont="1" applyFill="1" applyAlignment="1" applyProtection="1">
      <alignment vertical="center"/>
      <protection locked="0"/>
    </xf>
    <xf numFmtId="0" fontId="27" fillId="3" borderId="0" xfId="0" applyFont="1" applyFill="1" applyAlignment="1" applyProtection="1">
      <alignment horizontal="center" vertical="center"/>
      <protection locked="0"/>
    </xf>
    <xf numFmtId="0" fontId="28" fillId="3" borderId="0" xfId="0" applyFont="1" applyFill="1" applyAlignment="1" applyProtection="1">
      <alignment horizontal="left" vertical="center"/>
      <protection locked="0"/>
    </xf>
    <xf numFmtId="0" fontId="28" fillId="3" borderId="0" xfId="0" applyFont="1" applyFill="1" applyAlignment="1" applyProtection="1">
      <alignment vertical="center"/>
      <protection locked="0"/>
    </xf>
    <xf numFmtId="49" fontId="9" fillId="2" borderId="95" xfId="0" applyNumberFormat="1" applyFont="1" applyFill="1" applyBorder="1" applyAlignment="1">
      <alignment horizontal="center" vertical="center" textRotation="90" wrapText="1"/>
    </xf>
    <xf numFmtId="165" fontId="9" fillId="7" borderId="3" xfId="0" applyNumberFormat="1" applyFont="1" applyFill="1" applyBorder="1" applyAlignment="1" applyProtection="1">
      <alignment horizontal="center" vertical="center"/>
      <protection locked="0"/>
    </xf>
    <xf numFmtId="0" fontId="9" fillId="2" borderId="0" xfId="0" applyFont="1" applyFill="1" applyAlignment="1">
      <alignment horizontal="center" vertical="center" textRotation="90" wrapText="1"/>
    </xf>
    <xf numFmtId="49" fontId="2" fillId="2" borderId="71" xfId="0" applyNumberFormat="1" applyFont="1" applyFill="1" applyBorder="1" applyAlignment="1">
      <alignment horizontal="center" vertical="center" textRotation="90" wrapText="1"/>
    </xf>
    <xf numFmtId="165" fontId="0" fillId="6" borderId="18" xfId="0" applyNumberFormat="1" applyFill="1" applyBorder="1" applyAlignment="1">
      <alignment horizontal="center" vertical="center"/>
    </xf>
    <xf numFmtId="49" fontId="2" fillId="2" borderId="70" xfId="0" applyNumberFormat="1" applyFont="1" applyFill="1" applyBorder="1" applyAlignment="1">
      <alignment horizontal="center" vertical="center" textRotation="90" wrapText="1"/>
    </xf>
    <xf numFmtId="0" fontId="9" fillId="2" borderId="31" xfId="0" applyFont="1" applyFill="1" applyBorder="1" applyAlignment="1">
      <alignment horizontal="center" vertical="center" textRotation="90"/>
    </xf>
    <xf numFmtId="0" fontId="9" fillId="2" borderId="96" xfId="0" applyFont="1" applyFill="1" applyBorder="1" applyAlignment="1">
      <alignment horizontal="center" vertical="center" textRotation="90" wrapText="1"/>
    </xf>
    <xf numFmtId="0" fontId="9" fillId="2" borderId="97" xfId="0" applyFont="1" applyFill="1" applyBorder="1" applyAlignment="1">
      <alignment horizontal="center" vertical="center" textRotation="90" wrapText="1"/>
    </xf>
    <xf numFmtId="0" fontId="9" fillId="2" borderId="98" xfId="0" applyFont="1" applyFill="1" applyBorder="1" applyAlignment="1">
      <alignment horizontal="center" vertical="center" textRotation="90" wrapText="1"/>
    </xf>
    <xf numFmtId="165" fontId="9" fillId="2" borderId="36" xfId="0" applyNumberFormat="1" applyFont="1" applyFill="1" applyBorder="1" applyAlignment="1">
      <alignment horizontal="center" vertical="center" textRotation="90" wrapText="1"/>
    </xf>
    <xf numFmtId="0" fontId="9" fillId="2" borderId="73" xfId="0" applyFont="1" applyFill="1" applyBorder="1" applyAlignment="1">
      <alignment horizontal="center" vertical="center" textRotation="90"/>
    </xf>
    <xf numFmtId="2" fontId="9" fillId="7" borderId="20" xfId="0" applyNumberFormat="1" applyFont="1" applyFill="1" applyBorder="1" applyAlignment="1">
      <alignment horizontal="center" vertical="center"/>
    </xf>
    <xf numFmtId="164" fontId="9" fillId="7" borderId="68" xfId="0" applyNumberFormat="1" applyFont="1" applyFill="1" applyBorder="1" applyAlignment="1">
      <alignment horizontal="center"/>
    </xf>
    <xf numFmtId="164" fontId="21" fillId="7" borderId="68" xfId="0" applyNumberFormat="1" applyFont="1" applyFill="1" applyBorder="1" applyAlignment="1">
      <alignment horizontal="center"/>
    </xf>
    <xf numFmtId="165" fontId="21" fillId="7" borderId="68" xfId="0" applyNumberFormat="1" applyFont="1" applyFill="1" applyBorder="1" applyAlignment="1">
      <alignment horizontal="center"/>
    </xf>
    <xf numFmtId="2" fontId="9" fillId="7" borderId="2" xfId="0" applyNumberFormat="1" applyFont="1" applyFill="1" applyBorder="1" applyAlignment="1" applyProtection="1">
      <alignment horizontal="center" vertical="center"/>
      <protection locked="0"/>
    </xf>
    <xf numFmtId="164" fontId="9" fillId="7" borderId="70" xfId="0" applyNumberFormat="1"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9" fillId="12" borderId="1" xfId="0" applyFont="1" applyFill="1" applyBorder="1" applyAlignment="1" applyProtection="1">
      <alignment horizontal="center" vertical="center"/>
      <protection locked="0"/>
    </xf>
    <xf numFmtId="49" fontId="9" fillId="12" borderId="1" xfId="0" applyNumberFormat="1" applyFont="1" applyFill="1" applyBorder="1" applyAlignment="1" applyProtection="1">
      <alignment horizontal="center" vertical="center"/>
      <protection locked="0"/>
    </xf>
    <xf numFmtId="165" fontId="9" fillId="7" borderId="69" xfId="0" applyNumberFormat="1" applyFont="1" applyFill="1" applyBorder="1" applyAlignment="1">
      <alignment horizontal="center" vertical="center"/>
    </xf>
    <xf numFmtId="165" fontId="21" fillId="12" borderId="18" xfId="0" applyNumberFormat="1" applyFont="1" applyFill="1" applyBorder="1" applyAlignment="1">
      <alignment horizontal="center" vertical="center"/>
    </xf>
    <xf numFmtId="165" fontId="9" fillId="12" borderId="18" xfId="0" applyNumberFormat="1" applyFont="1" applyFill="1" applyBorder="1" applyAlignment="1">
      <alignment horizontal="center" vertical="center"/>
    </xf>
    <xf numFmtId="166" fontId="9" fillId="7" borderId="70" xfId="0" applyNumberFormat="1" applyFont="1" applyFill="1" applyBorder="1" applyAlignment="1">
      <alignment horizontal="center" vertical="center"/>
    </xf>
    <xf numFmtId="166" fontId="9" fillId="7" borderId="69" xfId="0" applyNumberFormat="1" applyFont="1" applyFill="1" applyBorder="1" applyAlignment="1">
      <alignment horizontal="center" vertical="center"/>
    </xf>
    <xf numFmtId="166" fontId="2" fillId="9" borderId="14" xfId="15" applyNumberFormat="1" applyFont="1" applyFill="1" applyBorder="1" applyAlignment="1">
      <alignment horizontal="center" vertical="center"/>
    </xf>
    <xf numFmtId="165" fontId="2" fillId="8" borderId="18" xfId="15" applyNumberFormat="1" applyFont="1" applyFill="1" applyBorder="1" applyAlignment="1">
      <alignment horizontal="center" vertical="center"/>
    </xf>
    <xf numFmtId="165" fontId="2" fillId="8" borderId="19" xfId="15" applyNumberFormat="1" applyFont="1" applyFill="1" applyBorder="1" applyAlignment="1">
      <alignment horizontal="center" vertical="center"/>
    </xf>
    <xf numFmtId="165" fontId="9" fillId="7" borderId="16" xfId="0" applyNumberFormat="1" applyFont="1" applyFill="1" applyBorder="1" applyAlignment="1">
      <alignment horizontal="center" vertical="center"/>
    </xf>
    <xf numFmtId="165" fontId="9" fillId="12" borderId="14" xfId="0" applyNumberFormat="1" applyFont="1" applyFill="1" applyBorder="1" applyAlignment="1">
      <alignment horizontal="center" vertical="center"/>
    </xf>
    <xf numFmtId="164" fontId="25" fillId="7" borderId="14" xfId="0" applyNumberFormat="1" applyFont="1" applyFill="1" applyBorder="1" applyAlignment="1">
      <alignment horizontal="center"/>
    </xf>
    <xf numFmtId="165" fontId="9" fillId="7" borderId="15" xfId="0" applyNumberFormat="1" applyFont="1" applyFill="1" applyBorder="1" applyAlignment="1">
      <alignment horizontal="center"/>
    </xf>
    <xf numFmtId="166" fontId="9" fillId="7" borderId="14" xfId="0" applyNumberFormat="1" applyFont="1" applyFill="1" applyBorder="1" applyAlignment="1">
      <alignment horizontal="center" vertical="center"/>
    </xf>
    <xf numFmtId="164" fontId="25" fillId="7" borderId="15" xfId="0" applyNumberFormat="1" applyFont="1" applyFill="1" applyBorder="1" applyAlignment="1">
      <alignment horizontal="center"/>
    </xf>
    <xf numFmtId="165" fontId="9" fillId="12" borderId="16" xfId="0" applyNumberFormat="1" applyFont="1" applyFill="1" applyBorder="1" applyAlignment="1">
      <alignment horizontal="center" vertical="center"/>
    </xf>
    <xf numFmtId="165" fontId="9" fillId="12" borderId="15" xfId="0" applyNumberFormat="1" applyFont="1" applyFill="1" applyBorder="1" applyAlignment="1">
      <alignment horizontal="center" vertical="center"/>
    </xf>
    <xf numFmtId="165" fontId="9" fillId="7" borderId="14" xfId="0" applyNumberFormat="1" applyFont="1" applyFill="1" applyBorder="1" applyAlignment="1">
      <alignment horizontal="center" vertical="center"/>
    </xf>
    <xf numFmtId="2" fontId="9" fillId="12" borderId="15" xfId="0" applyNumberFormat="1" applyFont="1" applyFill="1" applyBorder="1" applyAlignment="1">
      <alignment horizontal="center" vertical="center"/>
    </xf>
    <xf numFmtId="165" fontId="9" fillId="7" borderId="99" xfId="0" applyNumberFormat="1" applyFont="1" applyFill="1" applyBorder="1" applyAlignment="1">
      <alignment horizontal="center" vertical="center"/>
    </xf>
    <xf numFmtId="165" fontId="9" fillId="12" borderId="100" xfId="0" applyNumberFormat="1" applyFont="1" applyFill="1" applyBorder="1" applyAlignment="1">
      <alignment horizontal="center" vertical="center"/>
    </xf>
    <xf numFmtId="165" fontId="9" fillId="12" borderId="101" xfId="0" applyNumberFormat="1" applyFont="1" applyFill="1" applyBorder="1" applyAlignment="1">
      <alignment horizontal="center" vertical="center"/>
    </xf>
    <xf numFmtId="166" fontId="9" fillId="7" borderId="102" xfId="0" applyNumberFormat="1" applyFont="1" applyFill="1" applyBorder="1" applyAlignment="1">
      <alignment horizontal="center" vertical="center"/>
    </xf>
    <xf numFmtId="165" fontId="9" fillId="12" borderId="103" xfId="0" applyNumberFormat="1" applyFont="1" applyFill="1" applyBorder="1" applyAlignment="1">
      <alignment horizontal="center" vertical="center"/>
    </xf>
    <xf numFmtId="165" fontId="9" fillId="7" borderId="104" xfId="0" applyNumberFormat="1" applyFont="1" applyFill="1" applyBorder="1" applyAlignment="1">
      <alignment horizontal="center" vertical="center"/>
    </xf>
    <xf numFmtId="165" fontId="9" fillId="7" borderId="28" xfId="0" applyNumberFormat="1" applyFont="1" applyFill="1" applyBorder="1" applyAlignment="1">
      <alignment horizontal="center" vertical="center"/>
    </xf>
    <xf numFmtId="166" fontId="25" fillId="7" borderId="16" xfId="0" applyNumberFormat="1" applyFont="1" applyFill="1" applyBorder="1" applyAlignment="1">
      <alignment horizontal="left"/>
    </xf>
    <xf numFmtId="164" fontId="25" fillId="7" borderId="9" xfId="0" applyNumberFormat="1" applyFont="1" applyFill="1" applyBorder="1" applyAlignment="1">
      <alignment horizontal="center"/>
    </xf>
    <xf numFmtId="165" fontId="21" fillId="12" borderId="14" xfId="0" applyNumberFormat="1" applyFont="1" applyFill="1" applyBorder="1" applyAlignment="1">
      <alignment horizontal="center" vertical="center"/>
    </xf>
    <xf numFmtId="165" fontId="21" fillId="12" borderId="16" xfId="0" applyNumberFormat="1" applyFont="1" applyFill="1" applyBorder="1" applyAlignment="1">
      <alignment horizontal="center" vertical="center"/>
    </xf>
    <xf numFmtId="2" fontId="21" fillId="12" borderId="15" xfId="0" applyNumberFormat="1" applyFont="1" applyFill="1" applyBorder="1" applyAlignment="1">
      <alignment horizontal="center" vertical="center"/>
    </xf>
    <xf numFmtId="165" fontId="21" fillId="12" borderId="100" xfId="0" applyNumberFormat="1" applyFont="1" applyFill="1" applyBorder="1" applyAlignment="1">
      <alignment horizontal="center" vertical="center"/>
    </xf>
    <xf numFmtId="165" fontId="21" fillId="12" borderId="101" xfId="0" applyNumberFormat="1" applyFont="1" applyFill="1" applyBorder="1" applyAlignment="1">
      <alignment horizontal="center" vertical="center"/>
    </xf>
    <xf numFmtId="165" fontId="21" fillId="12" borderId="105" xfId="0" applyNumberFormat="1" applyFont="1" applyFill="1" applyBorder="1" applyAlignment="1">
      <alignment horizontal="center" vertical="center"/>
    </xf>
    <xf numFmtId="165" fontId="21" fillId="12" borderId="106" xfId="0" applyNumberFormat="1" applyFont="1" applyFill="1" applyBorder="1" applyAlignment="1">
      <alignment horizontal="center" vertical="center"/>
    </xf>
    <xf numFmtId="165" fontId="21" fillId="12" borderId="107" xfId="0" applyNumberFormat="1" applyFont="1" applyFill="1" applyBorder="1" applyAlignment="1">
      <alignment horizontal="center" vertical="center"/>
    </xf>
    <xf numFmtId="165" fontId="21" fillId="12" borderId="108" xfId="0" applyNumberFormat="1" applyFont="1" applyFill="1" applyBorder="1" applyAlignment="1">
      <alignment horizontal="center" vertical="center"/>
    </xf>
    <xf numFmtId="165" fontId="9" fillId="7" borderId="14" xfId="0" applyNumberFormat="1" applyFont="1" applyFill="1" applyBorder="1" applyAlignment="1">
      <alignment horizontal="center"/>
    </xf>
    <xf numFmtId="165" fontId="9" fillId="7" borderId="101" xfId="0" applyNumberFormat="1" applyFont="1" applyFill="1" applyBorder="1" applyAlignment="1">
      <alignment horizontal="center" vertical="center"/>
    </xf>
    <xf numFmtId="165" fontId="9" fillId="7" borderId="83" xfId="0" applyNumberFormat="1" applyFont="1" applyFill="1" applyBorder="1" applyAlignment="1">
      <alignment horizontal="center" vertical="center"/>
    </xf>
    <xf numFmtId="166" fontId="9" fillId="7" borderId="15" xfId="0" applyNumberFormat="1" applyFont="1" applyFill="1" applyBorder="1" applyAlignment="1">
      <alignment horizontal="center" vertical="center"/>
    </xf>
    <xf numFmtId="165" fontId="24" fillId="5" borderId="0" xfId="0" applyNumberFormat="1" applyFont="1" applyFill="1" applyAlignment="1">
      <alignment horizontal="right" vertical="center"/>
    </xf>
    <xf numFmtId="165" fontId="24" fillId="12" borderId="0" xfId="0" applyNumberFormat="1" applyFont="1" applyFill="1" applyAlignment="1">
      <alignment horizontal="center" vertical="center"/>
    </xf>
    <xf numFmtId="0" fontId="27" fillId="5" borderId="0" xfId="0" applyFont="1" applyFill="1" applyAlignment="1" applyProtection="1">
      <alignment horizontal="left" vertical="center"/>
      <protection locked="0"/>
    </xf>
    <xf numFmtId="0" fontId="29" fillId="3" borderId="0" xfId="0" applyFont="1" applyFill="1" applyAlignment="1" applyProtection="1">
      <alignment horizontal="left" vertical="center"/>
      <protection locked="0"/>
    </xf>
    <xf numFmtId="0" fontId="29" fillId="3" borderId="0" xfId="0" applyFont="1" applyFill="1" applyAlignment="1" applyProtection="1">
      <alignment vertical="center"/>
      <protection locked="0"/>
    </xf>
    <xf numFmtId="49" fontId="9" fillId="2" borderId="2" xfId="0" applyNumberFormat="1" applyFont="1" applyFill="1" applyBorder="1" applyAlignment="1">
      <alignment horizontal="center" vertical="center" textRotation="90" wrapText="1"/>
    </xf>
    <xf numFmtId="49" fontId="9" fillId="2" borderId="3" xfId="0" applyNumberFormat="1" applyFont="1" applyFill="1" applyBorder="1" applyAlignment="1">
      <alignment horizontal="center" vertical="center" textRotation="90" wrapText="1"/>
    </xf>
    <xf numFmtId="49" fontId="9" fillId="2" borderId="70" xfId="0" applyNumberFormat="1" applyFont="1" applyFill="1" applyBorder="1" applyAlignment="1">
      <alignment horizontal="center" vertical="center" textRotation="90" wrapText="1"/>
    </xf>
    <xf numFmtId="49" fontId="9" fillId="2" borderId="69" xfId="0" applyNumberFormat="1" applyFont="1" applyFill="1" applyBorder="1" applyAlignment="1">
      <alignment horizontal="center" vertical="center" textRotation="90" wrapText="1"/>
    </xf>
    <xf numFmtId="49" fontId="9" fillId="2" borderId="71" xfId="0" applyNumberFormat="1" applyFont="1" applyFill="1" applyBorder="1" applyAlignment="1">
      <alignment horizontal="center" vertical="center" textRotation="90" wrapText="1"/>
    </xf>
    <xf numFmtId="0" fontId="27" fillId="5" borderId="0" xfId="0" applyFont="1" applyFill="1" applyAlignment="1" applyProtection="1">
      <alignment vertical="center"/>
      <protection locked="0"/>
    </xf>
    <xf numFmtId="0" fontId="27" fillId="5" borderId="0" xfId="0" applyFont="1" applyFill="1" applyAlignment="1" applyProtection="1">
      <alignment horizontal="center" vertical="center"/>
      <protection locked="0"/>
    </xf>
    <xf numFmtId="0" fontId="22" fillId="5" borderId="0" xfId="0" applyFont="1" applyFill="1" applyAlignment="1" applyProtection="1">
      <alignment horizontal="center" vertical="center"/>
      <protection locked="0"/>
    </xf>
    <xf numFmtId="0" fontId="30" fillId="3" borderId="0" xfId="0" applyFont="1" applyFill="1" applyAlignment="1" applyProtection="1">
      <alignment horizontal="left" vertical="center"/>
      <protection locked="0"/>
    </xf>
    <xf numFmtId="0" fontId="30" fillId="3" borderId="0" xfId="0" applyFont="1" applyFill="1" applyAlignment="1" applyProtection="1">
      <alignment horizontal="right" vertical="center"/>
      <protection locked="0"/>
    </xf>
    <xf numFmtId="0" fontId="31" fillId="12" borderId="95" xfId="0" applyFont="1" applyFill="1" applyBorder="1" applyAlignment="1" applyProtection="1">
      <alignment vertical="center"/>
      <protection locked="0"/>
    </xf>
    <xf numFmtId="0" fontId="31" fillId="12" borderId="109" xfId="0" applyFont="1" applyFill="1" applyBorder="1" applyAlignment="1" applyProtection="1">
      <alignment horizontal="left" vertical="center"/>
      <protection locked="0"/>
    </xf>
    <xf numFmtId="0" fontId="31" fillId="12" borderId="109" xfId="0" applyFont="1" applyFill="1" applyBorder="1" applyAlignment="1" applyProtection="1">
      <alignment vertical="center"/>
      <protection locked="0"/>
    </xf>
    <xf numFmtId="0" fontId="2" fillId="3" borderId="110" xfId="0" applyFont="1" applyFill="1" applyBorder="1" applyAlignment="1" applyProtection="1">
      <alignment horizontal="center" vertical="center"/>
      <protection locked="0"/>
    </xf>
    <xf numFmtId="0" fontId="2" fillId="3" borderId="61" xfId="0" applyFont="1" applyFill="1" applyBorder="1" applyAlignment="1">
      <alignment horizontal="center" vertical="center"/>
    </xf>
    <xf numFmtId="0" fontId="2" fillId="3" borderId="77" xfId="0" applyFont="1" applyFill="1" applyBorder="1" applyAlignment="1" applyProtection="1">
      <alignment horizontal="center" vertical="center"/>
      <protection locked="0"/>
    </xf>
    <xf numFmtId="0" fontId="2" fillId="3" borderId="33" xfId="0" applyFont="1" applyFill="1" applyBorder="1" applyAlignment="1">
      <alignment horizontal="center" vertical="center"/>
    </xf>
    <xf numFmtId="0" fontId="2" fillId="3" borderId="111" xfId="0" applyFont="1" applyFill="1" applyBorder="1" applyAlignment="1" applyProtection="1">
      <alignment horizontal="center" vertical="center"/>
      <protection locked="0"/>
    </xf>
    <xf numFmtId="0" fontId="2" fillId="3" borderId="55" xfId="0" applyFont="1" applyFill="1" applyBorder="1" applyAlignment="1">
      <alignment horizontal="center" vertical="center"/>
    </xf>
    <xf numFmtId="0" fontId="2" fillId="3" borderId="34" xfId="0" applyFont="1" applyFill="1" applyBorder="1" applyAlignment="1">
      <alignment horizontal="center" vertical="center"/>
    </xf>
    <xf numFmtId="0" fontId="2" fillId="2" borderId="61" xfId="0" applyFont="1" applyFill="1" applyBorder="1" applyAlignment="1">
      <alignment horizontal="center" vertical="center"/>
    </xf>
    <xf numFmtId="0" fontId="14" fillId="11" borderId="9" xfId="0" applyFont="1" applyFill="1" applyBorder="1" applyAlignment="1" applyProtection="1">
      <alignment horizontal="center" vertical="center"/>
      <protection locked="0"/>
    </xf>
    <xf numFmtId="167" fontId="14" fillId="11" borderId="9" xfId="0" applyNumberFormat="1" applyFont="1" applyFill="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167" fontId="14" fillId="0" borderId="33" xfId="0" applyNumberFormat="1" applyFont="1" applyBorder="1" applyAlignment="1" applyProtection="1">
      <alignment horizontal="center" vertical="center"/>
      <protection locked="0"/>
    </xf>
    <xf numFmtId="0" fontId="14" fillId="11" borderId="18" xfId="0" applyFont="1" applyFill="1" applyBorder="1" applyAlignment="1" applyProtection="1">
      <alignment horizontal="center" vertical="center"/>
      <protection locked="0"/>
    </xf>
    <xf numFmtId="167" fontId="14" fillId="11" borderId="33" xfId="0" applyNumberFormat="1" applyFont="1" applyFill="1" applyBorder="1" applyAlignment="1" applyProtection="1">
      <alignment horizontal="center" vertical="center"/>
      <protection locked="0"/>
    </xf>
    <xf numFmtId="0" fontId="14" fillId="0" borderId="112" xfId="0" applyFont="1" applyBorder="1" applyAlignment="1" applyProtection="1">
      <alignment horizontal="center" vertical="center"/>
      <protection locked="0"/>
    </xf>
    <xf numFmtId="167" fontId="14" fillId="0" borderId="56" xfId="0" applyNumberFormat="1" applyFont="1" applyBorder="1" applyAlignment="1" applyProtection="1">
      <alignment horizontal="center" vertical="center"/>
      <protection locked="0"/>
    </xf>
    <xf numFmtId="165" fontId="2" fillId="5" borderId="14" xfId="0" applyNumberFormat="1" applyFont="1" applyFill="1" applyBorder="1" applyAlignment="1" applyProtection="1">
      <alignment horizontal="center" vertical="center"/>
      <protection locked="0"/>
    </xf>
    <xf numFmtId="168" fontId="16" fillId="5" borderId="113" xfId="0" applyNumberFormat="1" applyFont="1" applyFill="1" applyBorder="1" applyAlignment="1">
      <alignment horizontal="center" vertical="center" wrapText="1"/>
    </xf>
    <xf numFmtId="168" fontId="15" fillId="5" borderId="114" xfId="0" applyNumberFormat="1" applyFont="1" applyFill="1" applyBorder="1" applyAlignment="1">
      <alignment horizontal="center" vertical="center" wrapText="1"/>
    </xf>
    <xf numFmtId="168" fontId="15" fillId="5" borderId="115" xfId="0" applyNumberFormat="1" applyFont="1" applyFill="1" applyBorder="1" applyAlignment="1">
      <alignment horizontal="center" vertical="center" wrapText="1"/>
    </xf>
    <xf numFmtId="168" fontId="15" fillId="5" borderId="116" xfId="0" applyNumberFormat="1" applyFont="1" applyFill="1" applyBorder="1" applyAlignment="1">
      <alignment horizontal="center" vertical="center" wrapText="1"/>
    </xf>
    <xf numFmtId="168" fontId="15" fillId="5" borderId="0" xfId="0" applyNumberFormat="1" applyFont="1" applyFill="1" applyAlignment="1">
      <alignment horizontal="center" vertical="center"/>
    </xf>
    <xf numFmtId="0" fontId="2" fillId="13" borderId="70" xfId="0" applyFont="1" applyFill="1" applyBorder="1" applyAlignment="1">
      <alignment horizontal="center" vertical="center" textRotation="90" wrapText="1"/>
    </xf>
    <xf numFmtId="165" fontId="24" fillId="5" borderId="0" xfId="0" applyNumberFormat="1" applyFont="1" applyFill="1" applyAlignment="1">
      <alignment horizontal="center" vertical="center"/>
    </xf>
    <xf numFmtId="165" fontId="24" fillId="5" borderId="117" xfId="0" applyNumberFormat="1" applyFont="1" applyFill="1" applyBorder="1" applyAlignment="1">
      <alignment vertical="center"/>
    </xf>
    <xf numFmtId="165" fontId="24" fillId="5" borderId="118" xfId="0" applyNumberFormat="1" applyFont="1" applyFill="1" applyBorder="1" applyAlignment="1">
      <alignment vertical="center"/>
    </xf>
    <xf numFmtId="165" fontId="24" fillId="5" borderId="10" xfId="0" applyNumberFormat="1" applyFont="1" applyFill="1" applyBorder="1" applyAlignment="1">
      <alignment horizontal="center" vertical="center"/>
    </xf>
    <xf numFmtId="0" fontId="12" fillId="5" borderId="110" xfId="0" applyFont="1" applyFill="1" applyBorder="1" applyAlignment="1" applyProtection="1">
      <alignment horizontal="center"/>
      <protection locked="0"/>
    </xf>
    <xf numFmtId="164" fontId="25" fillId="12" borderId="9" xfId="0" applyNumberFormat="1" applyFont="1" applyFill="1" applyBorder="1" applyAlignment="1">
      <alignment horizontal="center"/>
    </xf>
    <xf numFmtId="164" fontId="9" fillId="12" borderId="34"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textRotation="90" wrapText="1"/>
    </xf>
    <xf numFmtId="164" fontId="2" fillId="2" borderId="70" xfId="0" applyNumberFormat="1" applyFont="1" applyFill="1" applyBorder="1" applyAlignment="1">
      <alignment horizontal="center" vertical="center" textRotation="90" wrapText="1"/>
    </xf>
    <xf numFmtId="164" fontId="2" fillId="2" borderId="71" xfId="0" applyNumberFormat="1" applyFont="1" applyFill="1" applyBorder="1" applyAlignment="1">
      <alignment horizontal="center" vertical="center" textRotation="90" wrapText="1"/>
    </xf>
    <xf numFmtId="164" fontId="2" fillId="3" borderId="24" xfId="0" applyNumberFormat="1" applyFont="1" applyFill="1" applyBorder="1" applyAlignment="1" applyProtection="1">
      <alignment horizontal="center" vertical="center"/>
      <protection locked="0"/>
    </xf>
    <xf numFmtId="164" fontId="2" fillId="4" borderId="68" xfId="0" applyNumberFormat="1" applyFont="1" applyFill="1" applyBorder="1" applyAlignment="1">
      <alignment horizontal="center" vertical="center"/>
    </xf>
    <xf numFmtId="164" fontId="2" fillId="3" borderId="27" xfId="0" applyNumberFormat="1" applyFont="1" applyFill="1" applyBorder="1" applyAlignment="1" applyProtection="1">
      <alignment horizontal="center" vertical="center"/>
      <protection locked="0"/>
    </xf>
    <xf numFmtId="164" fontId="2" fillId="6" borderId="25" xfId="0" applyNumberFormat="1" applyFont="1" applyFill="1" applyBorder="1" applyAlignment="1" applyProtection="1">
      <alignment horizontal="center" vertical="center"/>
      <protection locked="0"/>
    </xf>
    <xf numFmtId="164" fontId="2" fillId="4" borderId="18" xfId="0" applyNumberFormat="1" applyFont="1" applyFill="1" applyBorder="1" applyAlignment="1">
      <alignment horizontal="center" vertical="center"/>
    </xf>
    <xf numFmtId="164" fontId="2" fillId="6" borderId="17" xfId="0" applyNumberFormat="1" applyFont="1" applyFill="1" applyBorder="1" applyAlignment="1" applyProtection="1">
      <alignment horizontal="center" vertical="center"/>
      <protection locked="0"/>
    </xf>
    <xf numFmtId="164" fontId="2" fillId="3" borderId="25" xfId="0" applyNumberFormat="1" applyFont="1" applyFill="1" applyBorder="1" applyAlignment="1" applyProtection="1">
      <alignment horizontal="center" vertical="center"/>
      <protection locked="0"/>
    </xf>
    <xf numFmtId="164" fontId="2" fillId="3" borderId="17" xfId="0" applyNumberFormat="1" applyFont="1" applyFill="1" applyBorder="1" applyAlignment="1" applyProtection="1">
      <alignment horizontal="center" vertical="center"/>
      <protection locked="0"/>
    </xf>
    <xf numFmtId="164" fontId="2" fillId="5" borderId="25" xfId="0" applyNumberFormat="1" applyFont="1" applyFill="1" applyBorder="1" applyAlignment="1" applyProtection="1">
      <alignment horizontal="center" vertical="center"/>
      <protection locked="0"/>
    </xf>
    <xf numFmtId="164" fontId="2" fillId="5" borderId="18"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4" borderId="19" xfId="0" applyNumberFormat="1" applyFont="1" applyFill="1" applyBorder="1" applyAlignment="1">
      <alignment horizontal="center" vertical="center"/>
    </xf>
    <xf numFmtId="164" fontId="2" fillId="3" borderId="30" xfId="0" applyNumberFormat="1" applyFont="1" applyFill="1" applyBorder="1" applyAlignment="1" applyProtection="1">
      <alignment horizontal="center" vertical="center"/>
      <protection locked="0"/>
    </xf>
    <xf numFmtId="164" fontId="2" fillId="9" borderId="16" xfId="0" applyNumberFormat="1" applyFont="1" applyFill="1" applyBorder="1" applyAlignment="1">
      <alignment horizontal="center" vertical="center"/>
    </xf>
    <xf numFmtId="164" fontId="2" fillId="9" borderId="14" xfId="15" applyNumberFormat="1" applyFont="1" applyFill="1" applyBorder="1" applyAlignment="1">
      <alignment horizontal="center" vertical="center"/>
    </xf>
    <xf numFmtId="164" fontId="2" fillId="9" borderId="15" xfId="15" applyNumberFormat="1" applyFont="1" applyFill="1" applyBorder="1" applyAlignment="1">
      <alignment horizontal="center" vertical="center"/>
    </xf>
    <xf numFmtId="164" fontId="2" fillId="8" borderId="25" xfId="0" applyNumberFormat="1" applyFont="1" applyFill="1" applyBorder="1" applyAlignment="1">
      <alignment horizontal="center" vertical="center"/>
    </xf>
    <xf numFmtId="164" fontId="2" fillId="7" borderId="17" xfId="0" applyNumberFormat="1" applyFont="1" applyFill="1" applyBorder="1" applyAlignment="1">
      <alignment horizontal="center"/>
    </xf>
    <xf numFmtId="164" fontId="2" fillId="8" borderId="17" xfId="0" applyNumberFormat="1" applyFont="1" applyFill="1" applyBorder="1" applyAlignment="1">
      <alignment horizontal="center" vertical="center"/>
    </xf>
    <xf numFmtId="164" fontId="2" fillId="8" borderId="26" xfId="0" applyNumberFormat="1" applyFont="1" applyFill="1" applyBorder="1" applyAlignment="1">
      <alignment horizontal="center" vertical="center"/>
    </xf>
    <xf numFmtId="164" fontId="2" fillId="8" borderId="19" xfId="15" applyNumberFormat="1" applyFont="1" applyFill="1" applyBorder="1" applyAlignment="1">
      <alignment horizontal="center" vertical="center"/>
    </xf>
    <xf numFmtId="164" fontId="2" fillId="7" borderId="16" xfId="0" applyNumberFormat="1" applyFont="1" applyFill="1" applyBorder="1" applyAlignment="1">
      <alignment horizontal="center" vertical="center"/>
    </xf>
    <xf numFmtId="164" fontId="2" fillId="6" borderId="14" xfId="0" applyNumberFormat="1" applyFont="1" applyFill="1" applyBorder="1" applyAlignment="1">
      <alignment horizontal="center" vertical="center"/>
    </xf>
    <xf numFmtId="164" fontId="2" fillId="7" borderId="14" xfId="0" applyNumberFormat="1" applyFont="1" applyFill="1" applyBorder="1" applyAlignment="1">
      <alignment horizontal="center" vertical="center"/>
    </xf>
    <xf numFmtId="164" fontId="2" fillId="7" borderId="15" xfId="0" applyNumberFormat="1" applyFont="1" applyFill="1" applyBorder="1" applyAlignment="1">
      <alignment horizontal="center" vertical="center"/>
    </xf>
    <xf numFmtId="164" fontId="2" fillId="7" borderId="25" xfId="0" applyNumberFormat="1" applyFont="1" applyFill="1" applyBorder="1" applyAlignment="1">
      <alignment horizontal="center" vertical="center"/>
    </xf>
    <xf numFmtId="164" fontId="2" fillId="7" borderId="18" xfId="0" applyNumberFormat="1" applyFont="1" applyFill="1" applyBorder="1" applyAlignment="1">
      <alignment horizontal="center" vertical="center"/>
    </xf>
    <xf numFmtId="164" fontId="2" fillId="6" borderId="18" xfId="0" applyNumberFormat="1" applyFont="1" applyFill="1" applyBorder="1" applyAlignment="1">
      <alignment horizontal="center" vertical="center"/>
    </xf>
    <xf numFmtId="164" fontId="2" fillId="7" borderId="26" xfId="0" applyNumberFormat="1" applyFont="1" applyFill="1" applyBorder="1" applyAlignment="1">
      <alignment horizontal="center" vertical="center"/>
    </xf>
    <xf numFmtId="164" fontId="2" fillId="6" borderId="19" xfId="0" applyNumberFormat="1" applyFont="1" applyFill="1" applyBorder="1" applyAlignment="1">
      <alignment horizontal="center" vertical="center"/>
    </xf>
    <xf numFmtId="164" fontId="2" fillId="6" borderId="30" xfId="0" applyNumberFormat="1" applyFont="1" applyFill="1" applyBorder="1" applyAlignment="1">
      <alignment horizontal="center" vertical="center"/>
    </xf>
    <xf numFmtId="164" fontId="2" fillId="5" borderId="0" xfId="0" applyNumberFormat="1" applyFont="1" applyFill="1" applyAlignment="1">
      <alignment vertical="center"/>
    </xf>
    <xf numFmtId="164" fontId="2" fillId="5" borderId="0" xfId="0" applyNumberFormat="1" applyFont="1" applyFill="1" applyAlignment="1" applyProtection="1">
      <alignment vertical="center"/>
      <protection locked="0"/>
    </xf>
    <xf numFmtId="164" fontId="2" fillId="5" borderId="0" xfId="0" applyNumberFormat="1" applyFont="1" applyFill="1" applyAlignment="1" applyProtection="1">
      <alignment horizontal="left" vertical="center"/>
      <protection locked="0"/>
    </xf>
    <xf numFmtId="164" fontId="2" fillId="5" borderId="0" xfId="0" applyNumberFormat="1" applyFont="1" applyFill="1" applyAlignment="1" applyProtection="1">
      <alignment horizontal="center" vertical="center"/>
      <protection locked="0"/>
    </xf>
    <xf numFmtId="164" fontId="2" fillId="3" borderId="0" xfId="0" applyNumberFormat="1" applyFont="1" applyFill="1" applyAlignment="1" applyProtection="1">
      <alignment horizontal="center" vertical="center"/>
      <protection locked="0"/>
    </xf>
    <xf numFmtId="164" fontId="2" fillId="3" borderId="0" xfId="0" applyNumberFormat="1" applyFont="1" applyFill="1" applyAlignment="1" applyProtection="1">
      <alignment horizontal="right" vertical="center"/>
      <protection locked="0"/>
    </xf>
    <xf numFmtId="164" fontId="2" fillId="3" borderId="0" xfId="0" applyNumberFormat="1" applyFont="1" applyFill="1" applyAlignment="1" applyProtection="1">
      <alignment horizontal="left" vertical="center"/>
      <protection locked="0"/>
    </xf>
    <xf numFmtId="164" fontId="2" fillId="10" borderId="0" xfId="0" applyNumberFormat="1" applyFont="1" applyFill="1" applyAlignment="1" applyProtection="1">
      <alignment horizontal="center" vertical="center"/>
      <protection locked="0"/>
    </xf>
    <xf numFmtId="164" fontId="2" fillId="10" borderId="0" xfId="0" applyNumberFormat="1" applyFont="1" applyFill="1" applyAlignment="1" applyProtection="1">
      <alignment horizontal="center"/>
      <protection locked="0"/>
    </xf>
    <xf numFmtId="164" fontId="2" fillId="5" borderId="10" xfId="0" applyNumberFormat="1" applyFont="1" applyFill="1" applyBorder="1" applyAlignment="1">
      <alignment vertical="center"/>
    </xf>
    <xf numFmtId="164" fontId="2" fillId="2" borderId="5" xfId="0" applyNumberFormat="1" applyFont="1" applyFill="1" applyBorder="1" applyAlignment="1">
      <alignment horizontal="center" vertical="center" textRotation="90" wrapText="1"/>
    </xf>
    <xf numFmtId="164" fontId="2" fillId="2" borderId="72" xfId="0" applyNumberFormat="1" applyFont="1" applyFill="1" applyBorder="1" applyAlignment="1">
      <alignment horizontal="center" vertical="center" textRotation="90" wrapText="1"/>
    </xf>
    <xf numFmtId="164" fontId="2" fillId="3" borderId="16" xfId="0" applyNumberFormat="1" applyFont="1" applyFill="1" applyBorder="1" applyAlignment="1" applyProtection="1">
      <alignment horizontal="center" vertical="center"/>
      <protection locked="0"/>
    </xf>
    <xf numFmtId="164" fontId="2" fillId="4" borderId="14" xfId="0" applyNumberFormat="1" applyFont="1" applyFill="1" applyBorder="1" applyAlignment="1">
      <alignment horizontal="center" vertical="center"/>
    </xf>
    <xf numFmtId="164" fontId="2" fillId="6" borderId="26" xfId="0" applyNumberFormat="1" applyFont="1" applyFill="1" applyBorder="1" applyAlignment="1" applyProtection="1">
      <alignment horizontal="center" vertical="center"/>
      <protection locked="0"/>
    </xf>
    <xf numFmtId="164" fontId="2" fillId="8" borderId="18" xfId="15" applyNumberFormat="1" applyFont="1" applyFill="1" applyBorder="1" applyAlignment="1">
      <alignment horizontal="center" vertical="center"/>
    </xf>
    <xf numFmtId="164" fontId="0" fillId="6" borderId="14" xfId="0" applyNumberFormat="1" applyFill="1" applyBorder="1" applyAlignment="1">
      <alignment horizontal="center" vertical="center"/>
    </xf>
    <xf numFmtId="164" fontId="0" fillId="6" borderId="18" xfId="0" applyNumberFormat="1" applyFill="1" applyBorder="1" applyAlignment="1">
      <alignment horizontal="center" vertical="center"/>
    </xf>
    <xf numFmtId="164" fontId="0" fillId="6" borderId="19" xfId="0" applyNumberFormat="1" applyFill="1" applyBorder="1" applyAlignment="1">
      <alignment horizontal="center" vertical="center"/>
    </xf>
    <xf numFmtId="166" fontId="2" fillId="9" borderId="14" xfId="15" applyNumberFormat="1" applyFont="1" applyFill="1" applyBorder="1" applyAlignment="1" applyProtection="1">
      <alignment horizontal="center" vertical="center"/>
      <protection locked="0"/>
    </xf>
    <xf numFmtId="166" fontId="2" fillId="9" borderId="15" xfId="15" applyNumberFormat="1" applyFont="1" applyFill="1" applyBorder="1" applyAlignment="1" applyProtection="1">
      <alignment horizontal="center" vertical="center"/>
      <protection locked="0"/>
    </xf>
    <xf numFmtId="165" fontId="2" fillId="9" borderId="14" xfId="15" applyNumberFormat="1" applyFont="1" applyFill="1" applyBorder="1" applyAlignment="1" applyProtection="1">
      <alignment horizontal="center" vertical="center"/>
      <protection locked="0"/>
    </xf>
    <xf numFmtId="165" fontId="2" fillId="9" borderId="28" xfId="15" applyNumberFormat="1" applyFont="1" applyFill="1" applyBorder="1" applyAlignment="1" applyProtection="1">
      <alignment horizontal="center" vertical="center"/>
      <protection locked="0"/>
    </xf>
    <xf numFmtId="165" fontId="2" fillId="7" borderId="18" xfId="0" applyNumberFormat="1" applyFont="1" applyFill="1" applyBorder="1" applyAlignment="1" applyProtection="1">
      <alignment horizontal="center"/>
      <protection locked="0"/>
    </xf>
    <xf numFmtId="165" fontId="2" fillId="7" borderId="17" xfId="0" applyNumberFormat="1" applyFont="1" applyFill="1" applyBorder="1" applyAlignment="1" applyProtection="1">
      <alignment horizontal="center"/>
      <protection locked="0"/>
    </xf>
    <xf numFmtId="0" fontId="7" fillId="0" borderId="119" xfId="0" applyFont="1" applyBorder="1" applyAlignment="1">
      <alignment wrapText="1"/>
    </xf>
    <xf numFmtId="0" fontId="7" fillId="0" borderId="120" xfId="0" applyFont="1" applyBorder="1" applyAlignment="1">
      <alignment wrapText="1"/>
    </xf>
    <xf numFmtId="0" fontId="22" fillId="15" borderId="0" xfId="0" applyFont="1" applyFill="1" applyAlignment="1" applyProtection="1">
      <alignment horizontal="center" vertical="center"/>
      <protection locked="0"/>
    </xf>
    <xf numFmtId="165" fontId="24" fillId="5" borderId="121" xfId="0" applyNumberFormat="1" applyFont="1" applyFill="1" applyBorder="1" applyAlignment="1">
      <alignment horizontal="center" vertical="center"/>
    </xf>
    <xf numFmtId="165" fontId="24" fillId="5" borderId="122" xfId="0" applyNumberFormat="1" applyFont="1" applyFill="1" applyBorder="1" applyAlignment="1">
      <alignment horizontal="center" vertical="center"/>
    </xf>
    <xf numFmtId="165" fontId="24" fillId="5" borderId="123" xfId="0" applyNumberFormat="1" applyFont="1" applyFill="1" applyBorder="1" applyAlignment="1">
      <alignment horizontal="center" vertical="center"/>
    </xf>
    <xf numFmtId="0" fontId="0" fillId="0" borderId="123" xfId="0" applyBorder="1" applyAlignment="1">
      <alignment horizontal="center" vertical="center"/>
    </xf>
    <xf numFmtId="0" fontId="0" fillId="0" borderId="122" xfId="0" applyBorder="1" applyAlignment="1">
      <alignment horizontal="center" vertical="center"/>
    </xf>
    <xf numFmtId="165" fontId="24" fillId="5" borderId="117" xfId="0" applyNumberFormat="1" applyFont="1" applyFill="1" applyBorder="1" applyAlignment="1">
      <alignment horizontal="center" vertical="center"/>
    </xf>
    <xf numFmtId="165" fontId="24" fillId="5" borderId="118" xfId="0" applyNumberFormat="1" applyFont="1" applyFill="1" applyBorder="1" applyAlignment="1">
      <alignment horizontal="center" vertical="center"/>
    </xf>
    <xf numFmtId="165" fontId="24" fillId="5" borderId="0" xfId="0" applyNumberFormat="1" applyFont="1" applyFill="1" applyAlignment="1">
      <alignment horizontal="center" vertical="center"/>
    </xf>
    <xf numFmtId="0" fontId="0" fillId="0" borderId="0" xfId="0" applyAlignment="1">
      <alignment horizontal="center" vertical="center"/>
    </xf>
    <xf numFmtId="0" fontId="0" fillId="0" borderId="118" xfId="0" applyBorder="1" applyAlignment="1">
      <alignment horizontal="center" vertical="center"/>
    </xf>
    <xf numFmtId="165" fontId="24" fillId="5" borderId="124" xfId="0" applyNumberFormat="1" applyFont="1" applyFill="1" applyBorder="1" applyAlignment="1">
      <alignment horizontal="center" vertical="center"/>
    </xf>
    <xf numFmtId="165" fontId="24" fillId="5"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25" xfId="0" applyBorder="1" applyAlignment="1">
      <alignment horizontal="center" vertical="center"/>
    </xf>
    <xf numFmtId="165" fontId="24" fillId="5" borderId="125" xfId="0" applyNumberFormat="1" applyFont="1" applyFill="1" applyBorder="1" applyAlignment="1">
      <alignment horizontal="center" vertical="center"/>
    </xf>
    <xf numFmtId="0" fontId="24" fillId="6" borderId="126" xfId="0" applyFont="1" applyFill="1" applyBorder="1" applyAlignment="1">
      <alignment horizontal="right"/>
    </xf>
    <xf numFmtId="0" fontId="24" fillId="6" borderId="110" xfId="0" applyFont="1" applyFill="1" applyBorder="1" applyAlignment="1">
      <alignment horizontal="right"/>
    </xf>
    <xf numFmtId="0" fontId="24" fillId="6" borderId="62" xfId="0" applyFont="1" applyFill="1" applyBorder="1" applyAlignment="1">
      <alignment horizontal="right"/>
    </xf>
    <xf numFmtId="0" fontId="24" fillId="6" borderId="127" xfId="0" applyFont="1" applyFill="1" applyBorder="1" applyAlignment="1">
      <alignment horizontal="right"/>
    </xf>
    <xf numFmtId="0" fontId="24" fillId="6" borderId="77" xfId="0" applyFont="1" applyFill="1" applyBorder="1" applyAlignment="1">
      <alignment horizontal="right"/>
    </xf>
    <xf numFmtId="0" fontId="24" fillId="6" borderId="58" xfId="0" applyFont="1" applyFill="1" applyBorder="1" applyAlignment="1">
      <alignment horizontal="right"/>
    </xf>
    <xf numFmtId="0" fontId="24" fillId="6" borderId="128" xfId="0" applyFont="1" applyFill="1" applyBorder="1" applyAlignment="1">
      <alignment horizontal="right"/>
    </xf>
    <xf numFmtId="0" fontId="24" fillId="6" borderId="81" xfId="0" applyFont="1" applyFill="1" applyBorder="1" applyAlignment="1">
      <alignment horizontal="right"/>
    </xf>
    <xf numFmtId="0" fontId="24" fillId="6" borderId="84" xfId="0" applyFont="1" applyFill="1" applyBorder="1" applyAlignment="1">
      <alignment horizontal="right"/>
    </xf>
    <xf numFmtId="0" fontId="26" fillId="15" borderId="0" xfId="0" applyFont="1" applyFill="1" applyAlignment="1">
      <alignment horizontal="center" vertical="center" wrapText="1"/>
    </xf>
    <xf numFmtId="165" fontId="24" fillId="5" borderId="117" xfId="0" applyNumberFormat="1" applyFont="1" applyFill="1" applyBorder="1" applyAlignment="1">
      <alignment vertical="center"/>
    </xf>
    <xf numFmtId="165" fontId="24" fillId="5" borderId="118" xfId="0" applyNumberFormat="1" applyFont="1" applyFill="1" applyBorder="1" applyAlignment="1">
      <alignment vertical="center"/>
    </xf>
    <xf numFmtId="0" fontId="22" fillId="12" borderId="0" xfId="0" applyFont="1" applyFill="1" applyAlignment="1" applyProtection="1">
      <alignment horizontal="center" vertical="center"/>
      <protection locked="0"/>
    </xf>
    <xf numFmtId="0" fontId="2" fillId="5" borderId="10" xfId="0" applyFont="1" applyFill="1" applyBorder="1" applyAlignment="1">
      <alignment horizontal="center" vertical="top" wrapText="1"/>
    </xf>
    <xf numFmtId="0" fontId="0" fillId="0" borderId="10" xfId="0" applyBorder="1" applyAlignment="1">
      <alignment wrapText="1"/>
    </xf>
    <xf numFmtId="0" fontId="0" fillId="0" borderId="0" xfId="0" applyAlignment="1">
      <alignment wrapText="1"/>
    </xf>
    <xf numFmtId="0" fontId="5" fillId="5" borderId="111" xfId="0" applyFont="1" applyFill="1" applyBorder="1" applyAlignment="1" applyProtection="1">
      <alignment horizontal="center" vertical="center"/>
      <protection locked="0"/>
    </xf>
    <xf numFmtId="0" fontId="2" fillId="6" borderId="129" xfId="0" applyFont="1" applyFill="1" applyBorder="1" applyAlignment="1">
      <alignment horizontal="right"/>
    </xf>
    <xf numFmtId="0" fontId="2" fillId="6" borderId="99" xfId="0" applyFont="1" applyFill="1" applyBorder="1" applyAlignment="1">
      <alignment horizontal="right"/>
    </xf>
    <xf numFmtId="0" fontId="2" fillId="6" borderId="102" xfId="0" applyFont="1" applyFill="1" applyBorder="1" applyAlignment="1">
      <alignment horizontal="right"/>
    </xf>
    <xf numFmtId="0" fontId="2" fillId="6" borderId="127" xfId="0" applyFont="1" applyFill="1" applyBorder="1" applyAlignment="1">
      <alignment horizontal="right"/>
    </xf>
    <xf numFmtId="0" fontId="2" fillId="6" borderId="77" xfId="0" applyFont="1" applyFill="1" applyBorder="1" applyAlignment="1">
      <alignment horizontal="right"/>
    </xf>
    <xf numFmtId="0" fontId="2" fillId="6" borderId="58" xfId="0" applyFont="1" applyFill="1" applyBorder="1" applyAlignment="1">
      <alignment horizontal="right"/>
    </xf>
    <xf numFmtId="0" fontId="2" fillId="6" borderId="128" xfId="0" applyFont="1" applyFill="1" applyBorder="1" applyAlignment="1">
      <alignment horizontal="right"/>
    </xf>
    <xf numFmtId="0" fontId="2" fillId="6" borderId="81" xfId="0" applyFont="1" applyFill="1" applyBorder="1" applyAlignment="1">
      <alignment horizontal="right"/>
    </xf>
    <xf numFmtId="0" fontId="2" fillId="6" borderId="84" xfId="0" applyFont="1" applyFill="1" applyBorder="1" applyAlignment="1">
      <alignment horizontal="right"/>
    </xf>
    <xf numFmtId="0" fontId="12" fillId="5" borderId="110" xfId="0" applyFont="1" applyFill="1" applyBorder="1" applyAlignment="1" applyProtection="1">
      <alignment horizontal="center" wrapText="1"/>
      <protection locked="0"/>
    </xf>
    <xf numFmtId="0" fontId="2" fillId="5" borderId="110" xfId="0" applyFont="1" applyFill="1" applyBorder="1" applyAlignment="1" applyProtection="1">
      <alignment horizontal="center"/>
      <protection locked="0"/>
    </xf>
    <xf numFmtId="0" fontId="12" fillId="5" borderId="110" xfId="0" applyFont="1" applyFill="1" applyBorder="1" applyAlignment="1" applyProtection="1">
      <alignment horizontal="center"/>
      <protection locked="0"/>
    </xf>
    <xf numFmtId="0" fontId="5" fillId="5" borderId="111" xfId="0" applyFont="1" applyFill="1" applyBorder="1" applyAlignment="1">
      <alignment horizontal="center" vertical="center"/>
    </xf>
    <xf numFmtId="0" fontId="17" fillId="5" borderId="0" xfId="0" applyFont="1" applyFill="1" applyAlignment="1">
      <alignment horizontal="center" vertical="center"/>
    </xf>
    <xf numFmtId="0" fontId="20" fillId="16" borderId="130" xfId="0" applyFont="1" applyFill="1" applyBorder="1" applyAlignment="1">
      <alignment horizontal="center"/>
    </xf>
    <xf numFmtId="0" fontId="13" fillId="12" borderId="131" xfId="0" applyFont="1" applyFill="1" applyBorder="1" applyAlignment="1">
      <alignment horizontal="center" vertical="center" wrapText="1"/>
    </xf>
    <xf numFmtId="0" fontId="13" fillId="12" borderId="132" xfId="0" applyFont="1" applyFill="1" applyBorder="1" applyAlignment="1">
      <alignment horizontal="center" vertical="center" wrapText="1"/>
    </xf>
    <xf numFmtId="0" fontId="13" fillId="12" borderId="133" xfId="0" applyFont="1" applyFill="1" applyBorder="1" applyAlignment="1">
      <alignment horizontal="center" vertical="center" wrapText="1"/>
    </xf>
    <xf numFmtId="167" fontId="15" fillId="11" borderId="134" xfId="0" applyNumberFormat="1" applyFont="1" applyFill="1" applyBorder="1" applyAlignment="1">
      <alignment horizontal="center" vertical="center"/>
    </xf>
    <xf numFmtId="167" fontId="15" fillId="11" borderId="31" xfId="0" applyNumberFormat="1" applyFont="1" applyFill="1" applyBorder="1" applyAlignment="1">
      <alignment horizontal="center" vertical="center"/>
    </xf>
    <xf numFmtId="167" fontId="15" fillId="11" borderId="135" xfId="0" applyNumberFormat="1" applyFont="1" applyFill="1" applyBorder="1" applyAlignment="1">
      <alignment horizontal="center" vertical="center"/>
    </xf>
    <xf numFmtId="167" fontId="15" fillId="11" borderId="136" xfId="0" applyNumberFormat="1" applyFont="1" applyFill="1" applyBorder="1" applyAlignment="1">
      <alignment horizontal="center" vertical="center"/>
    </xf>
    <xf numFmtId="167" fontId="15" fillId="0" borderId="134" xfId="0" applyNumberFormat="1" applyFont="1" applyBorder="1" applyAlignment="1">
      <alignment horizontal="center" vertical="center"/>
    </xf>
    <xf numFmtId="167" fontId="15" fillId="0" borderId="31" xfId="0" applyNumberFormat="1" applyFont="1" applyBorder="1" applyAlignment="1">
      <alignment horizontal="center" vertical="center"/>
    </xf>
    <xf numFmtId="167" fontId="15" fillId="0" borderId="137" xfId="0" applyNumberFormat="1" applyFont="1" applyBorder="1" applyAlignment="1">
      <alignment horizontal="center" vertical="center"/>
    </xf>
    <xf numFmtId="167" fontId="15" fillId="0" borderId="135" xfId="0" applyNumberFormat="1" applyFont="1" applyBorder="1" applyAlignment="1">
      <alignment horizontal="center" vertical="center"/>
    </xf>
    <xf numFmtId="167" fontId="15" fillId="0" borderId="136" xfId="0" applyNumberFormat="1" applyFont="1" applyBorder="1" applyAlignment="1">
      <alignment horizontal="center" vertical="center"/>
    </xf>
    <xf numFmtId="167" fontId="15" fillId="0" borderId="138" xfId="0" applyNumberFormat="1" applyFont="1" applyBorder="1" applyAlignment="1">
      <alignment horizontal="center" vertical="center"/>
    </xf>
    <xf numFmtId="167" fontId="15" fillId="11" borderId="137" xfId="0" applyNumberFormat="1" applyFont="1" applyFill="1" applyBorder="1" applyAlignment="1">
      <alignment horizontal="center" vertical="center"/>
    </xf>
    <xf numFmtId="167" fontId="15" fillId="11" borderId="138" xfId="0" applyNumberFormat="1" applyFont="1" applyFill="1" applyBorder="1" applyAlignment="1">
      <alignment horizontal="center" vertical="center"/>
    </xf>
    <xf numFmtId="165" fontId="15" fillId="11" borderId="134" xfId="0" applyNumberFormat="1" applyFont="1" applyFill="1" applyBorder="1" applyAlignment="1">
      <alignment horizontal="center" vertical="center"/>
    </xf>
    <xf numFmtId="165" fontId="15" fillId="11" borderId="31" xfId="0" applyNumberFormat="1" applyFont="1" applyFill="1" applyBorder="1" applyAlignment="1">
      <alignment horizontal="center" vertical="center"/>
    </xf>
    <xf numFmtId="165" fontId="15" fillId="11" borderId="135" xfId="0" applyNumberFormat="1" applyFont="1" applyFill="1" applyBorder="1" applyAlignment="1">
      <alignment horizontal="center" vertical="center"/>
    </xf>
    <xf numFmtId="165" fontId="15" fillId="11" borderId="136" xfId="0" applyNumberFormat="1" applyFont="1" applyFill="1" applyBorder="1" applyAlignment="1">
      <alignment horizontal="center" vertical="center"/>
    </xf>
    <xf numFmtId="165" fontId="15" fillId="0" borderId="134" xfId="0" applyNumberFormat="1" applyFont="1" applyBorder="1" applyAlignment="1">
      <alignment horizontal="center" vertical="center"/>
    </xf>
    <xf numFmtId="165" fontId="15" fillId="0" borderId="31" xfId="0" applyNumberFormat="1" applyFont="1" applyBorder="1" applyAlignment="1">
      <alignment horizontal="center" vertical="center"/>
    </xf>
    <xf numFmtId="165" fontId="15" fillId="0" borderId="137" xfId="0" applyNumberFormat="1" applyFont="1" applyBorder="1" applyAlignment="1">
      <alignment horizontal="center" vertical="center"/>
    </xf>
    <xf numFmtId="165" fontId="15" fillId="0" borderId="135" xfId="0" applyNumberFormat="1" applyFont="1" applyBorder="1" applyAlignment="1">
      <alignment horizontal="center" vertical="center"/>
    </xf>
    <xf numFmtId="165" fontId="15" fillId="0" borderId="136" xfId="0" applyNumberFormat="1" applyFont="1" applyBorder="1" applyAlignment="1">
      <alignment horizontal="center" vertical="center"/>
    </xf>
    <xf numFmtId="165" fontId="15" fillId="0" borderId="138" xfId="0" applyNumberFormat="1" applyFont="1" applyBorder="1" applyAlignment="1">
      <alignment horizontal="center" vertical="center"/>
    </xf>
    <xf numFmtId="0" fontId="20" fillId="17" borderId="130" xfId="0" applyFont="1" applyFill="1" applyBorder="1" applyAlignment="1">
      <alignment horizontal="center"/>
    </xf>
    <xf numFmtId="167" fontId="15" fillId="11" borderId="134" xfId="0" applyNumberFormat="1" applyFont="1" applyFill="1" applyBorder="1" applyAlignment="1">
      <alignment horizontal="center"/>
    </xf>
    <xf numFmtId="167" fontId="15" fillId="11" borderId="31" xfId="0" applyNumberFormat="1" applyFont="1" applyFill="1" applyBorder="1" applyAlignment="1">
      <alignment horizontal="center"/>
    </xf>
    <xf numFmtId="167" fontId="15" fillId="11" borderId="137" xfId="0" applyNumberFormat="1" applyFont="1" applyFill="1" applyBorder="1" applyAlignment="1">
      <alignment horizontal="center"/>
    </xf>
    <xf numFmtId="167" fontId="15" fillId="0" borderId="134" xfId="0" applyNumberFormat="1" applyFont="1" applyBorder="1" applyAlignment="1">
      <alignment horizontal="center"/>
    </xf>
    <xf numFmtId="167" fontId="15" fillId="0" borderId="31" xfId="0" applyNumberFormat="1" applyFont="1" applyBorder="1" applyAlignment="1">
      <alignment horizontal="center"/>
    </xf>
    <xf numFmtId="167" fontId="15" fillId="0" borderId="137" xfId="0" applyNumberFormat="1" applyFont="1" applyBorder="1" applyAlignment="1">
      <alignment horizontal="center"/>
    </xf>
    <xf numFmtId="165" fontId="15" fillId="11" borderId="137" xfId="0" applyNumberFormat="1" applyFont="1" applyFill="1" applyBorder="1" applyAlignment="1">
      <alignment horizontal="center" vertical="center"/>
    </xf>
    <xf numFmtId="0" fontId="13" fillId="12" borderId="139" xfId="0" applyFont="1" applyFill="1" applyBorder="1" applyAlignment="1">
      <alignment horizontal="center" vertical="center" wrapText="1"/>
    </xf>
    <xf numFmtId="0" fontId="13" fillId="12" borderId="140" xfId="0" applyFont="1" applyFill="1" applyBorder="1" applyAlignment="1">
      <alignment horizontal="center" vertical="center" wrapText="1"/>
    </xf>
    <xf numFmtId="0" fontId="13" fillId="12" borderId="141" xfId="0" applyFont="1" applyFill="1" applyBorder="1" applyAlignment="1">
      <alignment horizontal="center" vertical="center" wrapText="1"/>
    </xf>
    <xf numFmtId="0" fontId="15" fillId="12" borderId="0" xfId="0" applyFont="1" applyFill="1" applyAlignment="1">
      <alignment horizontal="center"/>
    </xf>
    <xf numFmtId="0" fontId="18" fillId="5"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dxfs count="1196">
    <dxf>
      <fill>
        <patternFill>
          <bgColor rgb="FFFFFF00"/>
        </patternFill>
      </fill>
      <border/>
    </dxf>
    <dxf>
      <fill>
        <patternFill>
          <bgColor rgb="FFFFFF00"/>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ont>
        <b/>
        <i val="0"/>
        <color auto="1"/>
      </font>
      <fill>
        <patternFill>
          <bgColor rgb="FFFFC7CE"/>
        </patternFill>
      </fill>
      <border/>
    </dxf>
    <dxf>
      <font>
        <color theme="0"/>
      </font>
      <fill>
        <patternFill>
          <bgColor theme="0"/>
        </patternFill>
      </fill>
      <border/>
    </dxf>
    <dxf>
      <font>
        <color theme="0" tint="-0.149959996342659"/>
      </font>
      <fill>
        <patternFill>
          <bgColor theme="0" tint="-0.149959996342659"/>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ont>
        <color theme="0" tint="-0.149959996342659"/>
      </font>
      <fill>
        <patternFill>
          <bgColor theme="0" tint="-0.149959996342659"/>
        </patternFill>
      </fill>
      <border/>
    </dxf>
    <dxf>
      <font>
        <color theme="0"/>
      </font>
      <fill>
        <patternFill>
          <bgColor theme="0"/>
        </patternFill>
      </fill>
      <border/>
    </dxf>
    <dxf>
      <font>
        <b/>
        <i val="0"/>
        <color auto="1"/>
      </font>
      <fill>
        <patternFill>
          <bgColor rgb="FFFFC7CE"/>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color theme="0" tint="-0.149959996342659"/>
      </font>
      <fill>
        <patternFill>
          <bgColor theme="0" tint="-0.149959996342659"/>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ill>
        <patternFill>
          <bgColor rgb="FFFFCCCC"/>
        </patternFill>
      </fill>
      <border/>
    </dxf>
    <dxf>
      <fill>
        <patternFill>
          <bgColor rgb="FF92D050"/>
        </patternFill>
      </fill>
      <border/>
    </dxf>
    <dxf>
      <font>
        <color theme="0" tint="-0.149959996342659"/>
      </font>
      <fill>
        <patternFill>
          <bgColor theme="0" tint="-0.149959996342659"/>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FFCC"/>
        </patternFill>
      </fill>
      <border/>
    </dxf>
    <dxf>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ont>
        <b/>
        <i val="0"/>
        <color auto="1"/>
      </font>
      <fill>
        <patternFill>
          <bgColor rgb="FFFFC7CE"/>
        </patternFill>
      </fill>
      <border/>
    </dxf>
    <dxf>
      <font>
        <color theme="0"/>
      </font>
      <fill>
        <patternFill>
          <bgColor theme="0"/>
        </patternFill>
      </fill>
      <border/>
    </dxf>
    <dxf>
      <font>
        <color theme="0" tint="-0.149959996342659"/>
      </font>
      <fill>
        <patternFill>
          <bgColor theme="0" tint="-0.149959996342659"/>
        </patternFill>
      </fill>
      <border/>
    </dxf>
    <dxf>
      <fill>
        <patternFill>
          <bgColor rgb="FFFFCCCC"/>
        </patternFill>
      </fill>
      <border/>
    </dxf>
    <dxf>
      <font>
        <color auto="1"/>
      </font>
      <fill>
        <patternFill>
          <bgColor rgb="FFFFC7CE"/>
        </patternFill>
      </fill>
      <border/>
    </dxf>
    <dxf>
      <font>
        <i val="0"/>
        <u val="none"/>
        <strike val="0"/>
        <sz val="12"/>
        <name val="Arial"/>
      </font>
      <alignment horizontal="left" vertical="center" textRotation="0" wrapText="1" shrinkToFit="1" readingOrder="0"/>
      <border>
        <left style="thin"/>
        <right/>
        <top style="thin"/>
        <bottom style="thin"/>
      </border>
    </dxf>
    <dxf>
      <font>
        <b val="0"/>
        <i val="0"/>
        <u val="none"/>
        <strike val="0"/>
        <sz val="12"/>
        <name val="Arial"/>
        <color auto="1"/>
        <condense val="0"/>
        <extend val="0"/>
      </font>
      <fill>
        <patternFill patternType="none"/>
      </fill>
      <alignment horizontal="center"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i val="0"/>
        <u val="none"/>
        <strike val="0"/>
        <sz val="12"/>
        <name val="Arial"/>
      </font>
    </dxf>
    <dxf>
      <border>
        <bottom style="thin"/>
      </border>
    </dxf>
    <dxf>
      <font>
        <i val="0"/>
        <u val="none"/>
        <strike val="0"/>
        <sz val="12"/>
        <name val="Arial"/>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371475</xdr:colOff>
      <xdr:row>7</xdr:row>
      <xdr:rowOff>133350</xdr:rowOff>
    </xdr:from>
    <xdr:to>
      <xdr:col>24</xdr:col>
      <xdr:colOff>381000</xdr:colOff>
      <xdr:row>21</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972550" y="2152650"/>
          <a:ext cx="7934325" cy="2867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2:B72" totalsRowShown="0" headerRowDxfId="1195" dataDxfId="1193" tableBorderDxfId="1192" headerRowBorderDxfId="1194" totalsRowBorderDxfId="1191">
  <autoFilter ref="A2:B72"/>
  <tableColumns count="2">
    <tableColumn id="1" name="Location" dataDxfId="1190"/>
    <tableColumn id="2" name="Description" dataDxfId="1189"/>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202"/>
  <sheetViews>
    <sheetView zoomScaleSheetLayoutView="90" workbookViewId="0" topLeftCell="A10">
      <selection activeCell="A16" sqref="A16:XFD16"/>
    </sheetView>
  </sheetViews>
  <sheetFormatPr defaultColWidth="9.140625" defaultRowHeight="15"/>
  <cols>
    <col min="1" max="1" width="43.140625" style="50" bestFit="1" customWidth="1"/>
    <col min="2" max="2" width="76.140625" style="51" customWidth="1"/>
    <col min="3" max="33" width="9.140625" style="220" customWidth="1"/>
    <col min="34" max="16384" width="9.140625" style="42" customWidth="1"/>
  </cols>
  <sheetData>
    <row r="1" spans="1:2" ht="154.5" customHeight="1" thickBot="1">
      <c r="A1" s="669" t="s">
        <v>0</v>
      </c>
      <c r="B1" s="670"/>
    </row>
    <row r="2" spans="1:2" ht="15">
      <c r="A2" s="43" t="s">
        <v>1</v>
      </c>
      <c r="B2" s="145" t="s">
        <v>2</v>
      </c>
    </row>
    <row r="3" spans="1:2" ht="15">
      <c r="A3" s="45" t="s">
        <v>3</v>
      </c>
      <c r="B3" s="44" t="s">
        <v>4</v>
      </c>
    </row>
    <row r="4" spans="1:2" ht="15">
      <c r="A4" s="45" t="s">
        <v>5</v>
      </c>
      <c r="B4" s="44" t="s">
        <v>6</v>
      </c>
    </row>
    <row r="5" spans="1:2" ht="15">
      <c r="A5" s="46" t="s">
        <v>7</v>
      </c>
      <c r="B5" s="44" t="s">
        <v>8</v>
      </c>
    </row>
    <row r="6" spans="1:2" ht="15">
      <c r="A6" s="46" t="s">
        <v>9</v>
      </c>
      <c r="B6" s="44" t="s">
        <v>10</v>
      </c>
    </row>
    <row r="7" spans="1:2" ht="15">
      <c r="A7" s="46" t="s">
        <v>11</v>
      </c>
      <c r="B7" s="44" t="s">
        <v>12</v>
      </c>
    </row>
    <row r="8" spans="1:2" ht="30">
      <c r="A8" s="46" t="s">
        <v>13</v>
      </c>
      <c r="B8" s="44" t="s">
        <v>14</v>
      </c>
    </row>
    <row r="9" spans="1:2" ht="15">
      <c r="A9" s="46" t="s">
        <v>15</v>
      </c>
      <c r="B9" s="44" t="s">
        <v>16</v>
      </c>
    </row>
    <row r="10" spans="1:2" ht="15">
      <c r="A10" s="46" t="s">
        <v>17</v>
      </c>
      <c r="B10" s="44" t="s">
        <v>18</v>
      </c>
    </row>
    <row r="11" spans="1:2" ht="19.5">
      <c r="A11" s="46" t="s">
        <v>19</v>
      </c>
      <c r="B11" s="44" t="s">
        <v>20</v>
      </c>
    </row>
    <row r="12" spans="1:2" ht="19.5">
      <c r="A12" s="46" t="s">
        <v>21</v>
      </c>
      <c r="B12" s="47" t="s">
        <v>22</v>
      </c>
    </row>
    <row r="13" spans="1:2" ht="19.5">
      <c r="A13" s="46" t="s">
        <v>23</v>
      </c>
      <c r="B13" s="47" t="s">
        <v>24</v>
      </c>
    </row>
    <row r="14" spans="1:2" ht="19.5">
      <c r="A14" s="46" t="s">
        <v>25</v>
      </c>
      <c r="B14" s="44" t="s">
        <v>26</v>
      </c>
    </row>
    <row r="15" spans="1:2" ht="76.5">
      <c r="A15" s="46" t="s">
        <v>27</v>
      </c>
      <c r="B15" s="44" t="s">
        <v>28</v>
      </c>
    </row>
    <row r="16" spans="1:2" ht="76.5">
      <c r="A16" s="46" t="s">
        <v>29</v>
      </c>
      <c r="B16" s="44" t="s">
        <v>28</v>
      </c>
    </row>
    <row r="17" spans="1:2" ht="19.5">
      <c r="A17" s="46" t="s">
        <v>30</v>
      </c>
      <c r="B17" s="44" t="s">
        <v>31</v>
      </c>
    </row>
    <row r="18" spans="1:2" ht="19.5">
      <c r="A18" s="46" t="s">
        <v>32</v>
      </c>
      <c r="B18" s="47" t="s">
        <v>33</v>
      </c>
    </row>
    <row r="19" spans="1:2" ht="19.5">
      <c r="A19" s="46" t="s">
        <v>34</v>
      </c>
      <c r="B19" s="47" t="s">
        <v>35</v>
      </c>
    </row>
    <row r="20" spans="1:2" ht="19.5">
      <c r="A20" s="46" t="s">
        <v>36</v>
      </c>
      <c r="B20" s="44" t="s">
        <v>26</v>
      </c>
    </row>
    <row r="21" spans="1:2" ht="76.5">
      <c r="A21" s="46" t="s">
        <v>37</v>
      </c>
      <c r="B21" s="44" t="s">
        <v>28</v>
      </c>
    </row>
    <row r="22" spans="1:2" ht="76.5">
      <c r="A22" s="46" t="s">
        <v>38</v>
      </c>
      <c r="B22" s="44" t="s">
        <v>28</v>
      </c>
    </row>
    <row r="23" spans="1:2" ht="15">
      <c r="A23" s="46" t="s">
        <v>39</v>
      </c>
      <c r="B23" s="44" t="s">
        <v>40</v>
      </c>
    </row>
    <row r="24" spans="1:2" ht="15">
      <c r="A24" s="46" t="s">
        <v>41</v>
      </c>
      <c r="B24" s="44" t="s">
        <v>42</v>
      </c>
    </row>
    <row r="25" spans="1:2" ht="15">
      <c r="A25" s="46" t="s">
        <v>43</v>
      </c>
      <c r="B25" s="44" t="s">
        <v>44</v>
      </c>
    </row>
    <row r="26" spans="1:2" ht="15">
      <c r="A26" s="46" t="s">
        <v>45</v>
      </c>
      <c r="B26" s="44" t="s">
        <v>26</v>
      </c>
    </row>
    <row r="27" spans="1:2" ht="76.5">
      <c r="A27" s="46" t="s">
        <v>46</v>
      </c>
      <c r="B27" s="44" t="s">
        <v>28</v>
      </c>
    </row>
    <row r="28" spans="1:2" ht="76.5">
      <c r="A28" s="46" t="s">
        <v>47</v>
      </c>
      <c r="B28" s="44" t="s">
        <v>28</v>
      </c>
    </row>
    <row r="29" spans="1:2" ht="15">
      <c r="A29" s="46" t="s">
        <v>48</v>
      </c>
      <c r="B29" s="44" t="s">
        <v>49</v>
      </c>
    </row>
    <row r="30" spans="1:2" ht="15">
      <c r="A30" s="46" t="s">
        <v>50</v>
      </c>
      <c r="B30" s="44" t="s">
        <v>51</v>
      </c>
    </row>
    <row r="31" spans="1:2" ht="15">
      <c r="A31" s="46" t="s">
        <v>52</v>
      </c>
      <c r="B31" s="44" t="s">
        <v>53</v>
      </c>
    </row>
    <row r="32" spans="1:2" ht="15">
      <c r="A32" s="46" t="s">
        <v>54</v>
      </c>
      <c r="B32" s="44" t="s">
        <v>26</v>
      </c>
    </row>
    <row r="33" spans="1:2" ht="76.5">
      <c r="A33" s="46" t="s">
        <v>55</v>
      </c>
      <c r="B33" s="44" t="s">
        <v>28</v>
      </c>
    </row>
    <row r="34" spans="1:2" ht="76.5">
      <c r="A34" s="46" t="s">
        <v>56</v>
      </c>
      <c r="B34" s="44" t="s">
        <v>28</v>
      </c>
    </row>
    <row r="35" spans="1:2" ht="15">
      <c r="A35" s="46" t="s">
        <v>57</v>
      </c>
      <c r="B35" s="44" t="s">
        <v>58</v>
      </c>
    </row>
    <row r="36" spans="1:2" ht="15">
      <c r="A36" s="46" t="s">
        <v>59</v>
      </c>
      <c r="B36" s="44" t="s">
        <v>60</v>
      </c>
    </row>
    <row r="37" spans="1:2" ht="15">
      <c r="A37" s="46" t="s">
        <v>61</v>
      </c>
      <c r="B37" s="44" t="s">
        <v>62</v>
      </c>
    </row>
    <row r="38" spans="1:2" ht="15">
      <c r="A38" s="46" t="s">
        <v>63</v>
      </c>
      <c r="B38" s="44" t="s">
        <v>64</v>
      </c>
    </row>
    <row r="39" spans="1:2" ht="15">
      <c r="A39" s="46" t="s">
        <v>65</v>
      </c>
      <c r="B39" s="44" t="s">
        <v>66</v>
      </c>
    </row>
    <row r="40" spans="1:2" ht="45">
      <c r="A40" s="46" t="s">
        <v>67</v>
      </c>
      <c r="B40" s="44" t="s">
        <v>68</v>
      </c>
    </row>
    <row r="41" spans="1:2" ht="30">
      <c r="A41" s="46" t="s">
        <v>69</v>
      </c>
      <c r="B41" s="44" t="s">
        <v>70</v>
      </c>
    </row>
    <row r="42" spans="1:2" ht="30">
      <c r="A42" s="46" t="s">
        <v>71</v>
      </c>
      <c r="B42" s="44" t="s">
        <v>72</v>
      </c>
    </row>
    <row r="43" spans="1:2" ht="30">
      <c r="A43" s="46" t="s">
        <v>73</v>
      </c>
      <c r="B43" s="44" t="s">
        <v>74</v>
      </c>
    </row>
    <row r="44" spans="1:2" ht="39" customHeight="1">
      <c r="A44" s="46" t="s">
        <v>75</v>
      </c>
      <c r="B44" s="44" t="s">
        <v>76</v>
      </c>
    </row>
    <row r="45" spans="1:2" ht="30">
      <c r="A45" s="46" t="s">
        <v>77</v>
      </c>
      <c r="B45" s="44" t="s">
        <v>78</v>
      </c>
    </row>
    <row r="46" spans="1:2" ht="15">
      <c r="A46" s="46" t="s">
        <v>79</v>
      </c>
      <c r="B46" s="44" t="s">
        <v>80</v>
      </c>
    </row>
    <row r="47" spans="1:2" ht="30">
      <c r="A47" s="46" t="s">
        <v>81</v>
      </c>
      <c r="B47" s="44" t="s">
        <v>82</v>
      </c>
    </row>
    <row r="48" spans="1:2" ht="15">
      <c r="A48" s="46" t="s">
        <v>83</v>
      </c>
      <c r="B48" s="44" t="s">
        <v>80</v>
      </c>
    </row>
    <row r="49" spans="1:2" ht="30">
      <c r="A49" s="46" t="s">
        <v>84</v>
      </c>
      <c r="B49" s="44" t="s">
        <v>85</v>
      </c>
    </row>
    <row r="50" spans="1:2" ht="30">
      <c r="A50" s="46" t="s">
        <v>86</v>
      </c>
      <c r="B50" s="44" t="s">
        <v>26</v>
      </c>
    </row>
    <row r="51" spans="1:2" ht="15">
      <c r="A51" s="46" t="s">
        <v>87</v>
      </c>
      <c r="B51" s="44" t="s">
        <v>88</v>
      </c>
    </row>
    <row r="52" spans="1:2" ht="30">
      <c r="A52" s="46" t="s">
        <v>89</v>
      </c>
      <c r="B52" s="44" t="s">
        <v>82</v>
      </c>
    </row>
    <row r="53" spans="1:2" ht="15">
      <c r="A53" s="46" t="s">
        <v>90</v>
      </c>
      <c r="B53" s="44" t="s">
        <v>91</v>
      </c>
    </row>
    <row r="54" spans="1:2" ht="15">
      <c r="A54" s="46" t="s">
        <v>92</v>
      </c>
      <c r="B54" s="44" t="s">
        <v>93</v>
      </c>
    </row>
    <row r="55" spans="1:2" ht="15">
      <c r="A55" s="46" t="s">
        <v>94</v>
      </c>
      <c r="B55" s="44" t="s">
        <v>26</v>
      </c>
    </row>
    <row r="56" spans="1:2" ht="15">
      <c r="A56" s="46" t="s">
        <v>95</v>
      </c>
      <c r="B56" s="44" t="s">
        <v>96</v>
      </c>
    </row>
    <row r="57" spans="1:2" ht="15">
      <c r="A57" s="46" t="s">
        <v>97</v>
      </c>
      <c r="B57" s="44" t="s">
        <v>98</v>
      </c>
    </row>
    <row r="58" spans="1:2" ht="15">
      <c r="A58" s="46" t="s">
        <v>99</v>
      </c>
      <c r="B58" s="44" t="s">
        <v>100</v>
      </c>
    </row>
    <row r="59" spans="1:2" ht="15">
      <c r="A59" s="46" t="s">
        <v>101</v>
      </c>
      <c r="B59" s="44" t="s">
        <v>102</v>
      </c>
    </row>
    <row r="60" spans="1:2" ht="15">
      <c r="A60" s="46" t="s">
        <v>103</v>
      </c>
      <c r="B60" s="44" t="s">
        <v>26</v>
      </c>
    </row>
    <row r="61" spans="1:2" ht="15">
      <c r="A61" s="46" t="s">
        <v>104</v>
      </c>
      <c r="B61" s="44" t="s">
        <v>105</v>
      </c>
    </row>
    <row r="62" spans="1:2" ht="30">
      <c r="A62" s="46" t="s">
        <v>106</v>
      </c>
      <c r="B62" s="44" t="s">
        <v>107</v>
      </c>
    </row>
    <row r="63" spans="1:2" ht="15">
      <c r="A63" s="46" t="s">
        <v>108</v>
      </c>
      <c r="B63" s="44" t="s">
        <v>109</v>
      </c>
    </row>
    <row r="64" spans="1:2" ht="30">
      <c r="A64" s="46" t="s">
        <v>110</v>
      </c>
      <c r="B64" s="44" t="s">
        <v>111</v>
      </c>
    </row>
    <row r="65" spans="1:2" ht="15">
      <c r="A65" s="46" t="s">
        <v>112</v>
      </c>
      <c r="B65" s="44" t="s">
        <v>26</v>
      </c>
    </row>
    <row r="66" spans="1:2" ht="30" hidden="1">
      <c r="A66" s="46" t="s">
        <v>113</v>
      </c>
      <c r="B66" s="44" t="s">
        <v>114</v>
      </c>
    </row>
    <row r="67" spans="1:2" ht="30" hidden="1">
      <c r="A67" s="46" t="s">
        <v>115</v>
      </c>
      <c r="B67" s="44" t="s">
        <v>116</v>
      </c>
    </row>
    <row r="68" spans="1:2" ht="30" hidden="1">
      <c r="A68" s="46" t="s">
        <v>117</v>
      </c>
      <c r="B68" s="44" t="s">
        <v>118</v>
      </c>
    </row>
    <row r="69" spans="1:2" ht="30" hidden="1">
      <c r="A69" s="46" t="s">
        <v>119</v>
      </c>
      <c r="B69" s="44" t="s">
        <v>120</v>
      </c>
    </row>
    <row r="70" spans="1:2" ht="30" hidden="1">
      <c r="A70" s="48" t="s">
        <v>121</v>
      </c>
      <c r="B70" s="49" t="s">
        <v>122</v>
      </c>
    </row>
    <row r="71" spans="1:2" ht="30">
      <c r="A71" s="46" t="s">
        <v>123</v>
      </c>
      <c r="B71" s="44" t="s">
        <v>124</v>
      </c>
    </row>
    <row r="72" spans="1:2" ht="30">
      <c r="A72" s="48" t="s">
        <v>125</v>
      </c>
      <c r="B72" s="49" t="s">
        <v>126</v>
      </c>
    </row>
    <row r="73" spans="1:2" s="220" customFormat="1" ht="15">
      <c r="A73" s="221"/>
      <c r="B73" s="222"/>
    </row>
    <row r="74" spans="1:2" s="220" customFormat="1" ht="15">
      <c r="A74" s="221"/>
      <c r="B74" s="222"/>
    </row>
    <row r="75" spans="1:2" s="220" customFormat="1" ht="15">
      <c r="A75" s="221"/>
      <c r="B75" s="222"/>
    </row>
    <row r="76" spans="1:2" s="220" customFormat="1" ht="15">
      <c r="A76" s="221"/>
      <c r="B76" s="222"/>
    </row>
    <row r="77" spans="1:2" s="220" customFormat="1" ht="15">
      <c r="A77" s="221"/>
      <c r="B77" s="222"/>
    </row>
    <row r="78" spans="1:2" s="220" customFormat="1" ht="15">
      <c r="A78" s="221"/>
      <c r="B78" s="222"/>
    </row>
    <row r="79" spans="1:2" s="220" customFormat="1" ht="15">
      <c r="A79" s="221"/>
      <c r="B79" s="222"/>
    </row>
    <row r="80" spans="1:2" s="220" customFormat="1" ht="15">
      <c r="A80" s="221"/>
      <c r="B80" s="222"/>
    </row>
    <row r="81" spans="1:2" s="220" customFormat="1" ht="15">
      <c r="A81" s="221"/>
      <c r="B81" s="222"/>
    </row>
    <row r="82" spans="1:2" s="220" customFormat="1" ht="15">
      <c r="A82" s="221"/>
      <c r="B82" s="222"/>
    </row>
    <row r="83" spans="1:2" s="220" customFormat="1" ht="15">
      <c r="A83" s="221"/>
      <c r="B83" s="222"/>
    </row>
    <row r="84" spans="1:2" s="220" customFormat="1" ht="15">
      <c r="A84" s="221"/>
      <c r="B84" s="222"/>
    </row>
    <row r="85" spans="1:2" s="220" customFormat="1" ht="15">
      <c r="A85" s="221"/>
      <c r="B85" s="222"/>
    </row>
    <row r="86" spans="1:2" s="220" customFormat="1" ht="15">
      <c r="A86" s="221"/>
      <c r="B86" s="222"/>
    </row>
    <row r="87" spans="1:2" s="220" customFormat="1" ht="15">
      <c r="A87" s="221"/>
      <c r="B87" s="222"/>
    </row>
    <row r="88" spans="1:2" s="220" customFormat="1" ht="15">
      <c r="A88" s="221"/>
      <c r="B88" s="222"/>
    </row>
    <row r="89" spans="1:2" s="220" customFormat="1" ht="15">
      <c r="A89" s="221"/>
      <c r="B89" s="222"/>
    </row>
    <row r="90" spans="1:2" s="220" customFormat="1" ht="15">
      <c r="A90" s="221"/>
      <c r="B90" s="222"/>
    </row>
    <row r="91" spans="1:2" s="220" customFormat="1" ht="15">
      <c r="A91" s="221"/>
      <c r="B91" s="222"/>
    </row>
    <row r="92" spans="1:2" s="220" customFormat="1" ht="15">
      <c r="A92" s="221"/>
      <c r="B92" s="222"/>
    </row>
    <row r="93" spans="1:2" s="220" customFormat="1" ht="15">
      <c r="A93" s="221"/>
      <c r="B93" s="222"/>
    </row>
    <row r="94" spans="1:2" s="220" customFormat="1" ht="15">
      <c r="A94" s="221"/>
      <c r="B94" s="222"/>
    </row>
    <row r="95" spans="1:2" s="220" customFormat="1" ht="15">
      <c r="A95" s="221"/>
      <c r="B95" s="222"/>
    </row>
    <row r="96" spans="1:2" s="220" customFormat="1" ht="15">
      <c r="A96" s="221"/>
      <c r="B96" s="222"/>
    </row>
    <row r="97" spans="1:2" s="220" customFormat="1" ht="15">
      <c r="A97" s="221"/>
      <c r="B97" s="222"/>
    </row>
    <row r="98" spans="1:2" s="220" customFormat="1" ht="15">
      <c r="A98" s="221"/>
      <c r="B98" s="222"/>
    </row>
    <row r="99" spans="1:2" s="220" customFormat="1" ht="15">
      <c r="A99" s="221"/>
      <c r="B99" s="222"/>
    </row>
    <row r="100" spans="1:2" s="220" customFormat="1" ht="15">
      <c r="A100" s="221"/>
      <c r="B100" s="222"/>
    </row>
    <row r="101" spans="1:2" s="220" customFormat="1" ht="15">
      <c r="A101" s="221"/>
      <c r="B101" s="222"/>
    </row>
    <row r="102" spans="1:2" s="220" customFormat="1" ht="15">
      <c r="A102" s="221"/>
      <c r="B102" s="222"/>
    </row>
    <row r="103" spans="1:2" s="220" customFormat="1" ht="15">
      <c r="A103" s="221"/>
      <c r="B103" s="222"/>
    </row>
    <row r="104" spans="1:2" s="220" customFormat="1" ht="15">
      <c r="A104" s="221"/>
      <c r="B104" s="222"/>
    </row>
    <row r="105" spans="1:2" s="220" customFormat="1" ht="15">
      <c r="A105" s="221"/>
      <c r="B105" s="222"/>
    </row>
    <row r="106" spans="1:2" s="220" customFormat="1" ht="15">
      <c r="A106" s="221"/>
      <c r="B106" s="222"/>
    </row>
    <row r="107" spans="1:2" s="220" customFormat="1" ht="15">
      <c r="A107" s="221"/>
      <c r="B107" s="222"/>
    </row>
    <row r="108" spans="1:2" s="220" customFormat="1" ht="15">
      <c r="A108" s="221"/>
      <c r="B108" s="222"/>
    </row>
    <row r="109" spans="1:2" s="220" customFormat="1" ht="15">
      <c r="A109" s="221"/>
      <c r="B109" s="222"/>
    </row>
    <row r="110" spans="1:2" s="220" customFormat="1" ht="15">
      <c r="A110" s="221"/>
      <c r="B110" s="222"/>
    </row>
    <row r="111" spans="1:2" s="220" customFormat="1" ht="15">
      <c r="A111" s="221"/>
      <c r="B111" s="222"/>
    </row>
    <row r="112" spans="1:2" s="220" customFormat="1" ht="15">
      <c r="A112" s="221"/>
      <c r="B112" s="222"/>
    </row>
    <row r="113" spans="1:2" s="220" customFormat="1" ht="15">
      <c r="A113" s="221"/>
      <c r="B113" s="222"/>
    </row>
    <row r="114" spans="1:2" s="220" customFormat="1" ht="15">
      <c r="A114" s="221"/>
      <c r="B114" s="222"/>
    </row>
    <row r="115" spans="1:2" s="220" customFormat="1" ht="15">
      <c r="A115" s="221"/>
      <c r="B115" s="222"/>
    </row>
    <row r="116" spans="1:2" s="220" customFormat="1" ht="15">
      <c r="A116" s="221"/>
      <c r="B116" s="222"/>
    </row>
    <row r="117" spans="1:2" s="220" customFormat="1" ht="15">
      <c r="A117" s="221"/>
      <c r="B117" s="222"/>
    </row>
    <row r="118" spans="1:2" s="220" customFormat="1" ht="15">
      <c r="A118" s="221"/>
      <c r="B118" s="222"/>
    </row>
    <row r="119" spans="1:2" s="220" customFormat="1" ht="15">
      <c r="A119" s="221"/>
      <c r="B119" s="222"/>
    </row>
    <row r="120" spans="1:2" s="220" customFormat="1" ht="15">
      <c r="A120" s="221"/>
      <c r="B120" s="222"/>
    </row>
    <row r="121" spans="1:2" s="220" customFormat="1" ht="15">
      <c r="A121" s="221"/>
      <c r="B121" s="222"/>
    </row>
    <row r="122" spans="1:2" s="220" customFormat="1" ht="15">
      <c r="A122" s="221"/>
      <c r="B122" s="222"/>
    </row>
    <row r="123" spans="1:2" s="220" customFormat="1" ht="15">
      <c r="A123" s="221"/>
      <c r="B123" s="222"/>
    </row>
    <row r="124" spans="1:2" s="220" customFormat="1" ht="15">
      <c r="A124" s="221"/>
      <c r="B124" s="222"/>
    </row>
    <row r="125" spans="1:2" s="220" customFormat="1" ht="15">
      <c r="A125" s="221"/>
      <c r="B125" s="222"/>
    </row>
    <row r="126" spans="1:2" s="220" customFormat="1" ht="15">
      <c r="A126" s="221"/>
      <c r="B126" s="222"/>
    </row>
    <row r="127" spans="1:2" s="220" customFormat="1" ht="15">
      <c r="A127" s="221"/>
      <c r="B127" s="222"/>
    </row>
    <row r="128" spans="1:2" s="220" customFormat="1" ht="15">
      <c r="A128" s="221"/>
      <c r="B128" s="222"/>
    </row>
    <row r="129" spans="1:2" s="220" customFormat="1" ht="15">
      <c r="A129" s="221"/>
      <c r="B129" s="222"/>
    </row>
    <row r="130" spans="1:2" s="220" customFormat="1" ht="15">
      <c r="A130" s="221"/>
      <c r="B130" s="222"/>
    </row>
    <row r="131" spans="1:2" s="220" customFormat="1" ht="15">
      <c r="A131" s="221"/>
      <c r="B131" s="222"/>
    </row>
    <row r="132" spans="1:2" s="220" customFormat="1" ht="15">
      <c r="A132" s="221"/>
      <c r="B132" s="222"/>
    </row>
    <row r="133" spans="1:2" s="220" customFormat="1" ht="15">
      <c r="A133" s="221"/>
      <c r="B133" s="222"/>
    </row>
    <row r="134" spans="1:2" s="220" customFormat="1" ht="15">
      <c r="A134" s="221"/>
      <c r="B134" s="222"/>
    </row>
    <row r="135" spans="1:2" s="220" customFormat="1" ht="15">
      <c r="A135" s="221"/>
      <c r="B135" s="222"/>
    </row>
    <row r="136" spans="1:2" s="220" customFormat="1" ht="15">
      <c r="A136" s="221"/>
      <c r="B136" s="222"/>
    </row>
    <row r="137" spans="1:2" s="220" customFormat="1" ht="15">
      <c r="A137" s="221"/>
      <c r="B137" s="222"/>
    </row>
    <row r="138" spans="1:2" s="220" customFormat="1" ht="15">
      <c r="A138" s="221"/>
      <c r="B138" s="222"/>
    </row>
    <row r="139" spans="1:2" s="220" customFormat="1" ht="15">
      <c r="A139" s="221"/>
      <c r="B139" s="222"/>
    </row>
    <row r="140" spans="1:2" s="220" customFormat="1" ht="15">
      <c r="A140" s="221"/>
      <c r="B140" s="222"/>
    </row>
    <row r="141" spans="1:2" s="220" customFormat="1" ht="15">
      <c r="A141" s="221"/>
      <c r="B141" s="222"/>
    </row>
    <row r="142" spans="1:2" s="220" customFormat="1" ht="15">
      <c r="A142" s="221"/>
      <c r="B142" s="222"/>
    </row>
    <row r="143" spans="1:2" s="220" customFormat="1" ht="15">
      <c r="A143" s="221"/>
      <c r="B143" s="222"/>
    </row>
    <row r="144" spans="1:2" s="220" customFormat="1" ht="15">
      <c r="A144" s="221"/>
      <c r="B144" s="222"/>
    </row>
    <row r="145" spans="1:2" s="220" customFormat="1" ht="15">
      <c r="A145" s="221"/>
      <c r="B145" s="222"/>
    </row>
    <row r="146" spans="1:2" s="220" customFormat="1" ht="15">
      <c r="A146" s="221"/>
      <c r="B146" s="222"/>
    </row>
    <row r="147" spans="1:2" s="220" customFormat="1" ht="15">
      <c r="A147" s="221"/>
      <c r="B147" s="222"/>
    </row>
    <row r="148" spans="1:2" s="220" customFormat="1" ht="15">
      <c r="A148" s="221"/>
      <c r="B148" s="222"/>
    </row>
    <row r="149" spans="1:2" s="220" customFormat="1" ht="15">
      <c r="A149" s="221"/>
      <c r="B149" s="222"/>
    </row>
    <row r="150" spans="1:2" s="220" customFormat="1" ht="15">
      <c r="A150" s="221"/>
      <c r="B150" s="222"/>
    </row>
    <row r="151" spans="1:2" s="220" customFormat="1" ht="15">
      <c r="A151" s="221"/>
      <c r="B151" s="222"/>
    </row>
    <row r="152" spans="1:2" s="220" customFormat="1" ht="15">
      <c r="A152" s="221"/>
      <c r="B152" s="222"/>
    </row>
    <row r="153" spans="1:2" s="220" customFormat="1" ht="15">
      <c r="A153" s="221"/>
      <c r="B153" s="222"/>
    </row>
    <row r="154" spans="1:2" s="220" customFormat="1" ht="15">
      <c r="A154" s="221"/>
      <c r="B154" s="222"/>
    </row>
    <row r="155" spans="1:2" s="220" customFormat="1" ht="15">
      <c r="A155" s="221"/>
      <c r="B155" s="222"/>
    </row>
    <row r="156" spans="1:2" s="220" customFormat="1" ht="15">
      <c r="A156" s="221"/>
      <c r="B156" s="222"/>
    </row>
    <row r="157" spans="1:2" s="220" customFormat="1" ht="15">
      <c r="A157" s="221"/>
      <c r="B157" s="222"/>
    </row>
    <row r="158" spans="1:2" s="220" customFormat="1" ht="15">
      <c r="A158" s="221"/>
      <c r="B158" s="222"/>
    </row>
    <row r="159" spans="1:2" s="220" customFormat="1" ht="15">
      <c r="A159" s="221"/>
      <c r="B159" s="222"/>
    </row>
    <row r="160" spans="1:2" s="220" customFormat="1" ht="15">
      <c r="A160" s="221"/>
      <c r="B160" s="222"/>
    </row>
    <row r="161" spans="1:2" s="220" customFormat="1" ht="15">
      <c r="A161" s="221"/>
      <c r="B161" s="222"/>
    </row>
    <row r="162" spans="1:2" s="220" customFormat="1" ht="15">
      <c r="A162" s="221"/>
      <c r="B162" s="222"/>
    </row>
    <row r="163" spans="1:2" s="220" customFormat="1" ht="15">
      <c r="A163" s="221"/>
      <c r="B163" s="222"/>
    </row>
    <row r="164" spans="1:2" s="220" customFormat="1" ht="15">
      <c r="A164" s="221"/>
      <c r="B164" s="222"/>
    </row>
    <row r="165" spans="1:2" s="220" customFormat="1" ht="15">
      <c r="A165" s="221"/>
      <c r="B165" s="222"/>
    </row>
    <row r="166" spans="1:2" s="220" customFormat="1" ht="15">
      <c r="A166" s="221"/>
      <c r="B166" s="222"/>
    </row>
    <row r="167" spans="1:2" s="220" customFormat="1" ht="15">
      <c r="A167" s="221"/>
      <c r="B167" s="222"/>
    </row>
    <row r="168" spans="1:2" s="220" customFormat="1" ht="15">
      <c r="A168" s="221"/>
      <c r="B168" s="222"/>
    </row>
    <row r="169" spans="1:2" s="220" customFormat="1" ht="15">
      <c r="A169" s="221"/>
      <c r="B169" s="222"/>
    </row>
    <row r="170" spans="1:2" s="220" customFormat="1" ht="15">
      <c r="A170" s="221"/>
      <c r="B170" s="222"/>
    </row>
    <row r="171" spans="1:2" s="220" customFormat="1" ht="15">
      <c r="A171" s="221"/>
      <c r="B171" s="222"/>
    </row>
    <row r="172" spans="1:2" s="220" customFormat="1" ht="15">
      <c r="A172" s="221"/>
      <c r="B172" s="222"/>
    </row>
    <row r="173" spans="1:2" s="220" customFormat="1" ht="15">
      <c r="A173" s="221"/>
      <c r="B173" s="222"/>
    </row>
    <row r="174" spans="1:2" s="220" customFormat="1" ht="15">
      <c r="A174" s="221"/>
      <c r="B174" s="222"/>
    </row>
    <row r="175" spans="1:2" s="220" customFormat="1" ht="15">
      <c r="A175" s="221"/>
      <c r="B175" s="222"/>
    </row>
    <row r="176" spans="1:2" s="220" customFormat="1" ht="15">
      <c r="A176" s="221"/>
      <c r="B176" s="222"/>
    </row>
    <row r="177" spans="1:2" s="220" customFormat="1" ht="15">
      <c r="A177" s="221"/>
      <c r="B177" s="222"/>
    </row>
    <row r="178" spans="1:2" s="220" customFormat="1" ht="15">
      <c r="A178" s="221"/>
      <c r="B178" s="222"/>
    </row>
    <row r="179" spans="1:2" s="220" customFormat="1" ht="15">
      <c r="A179" s="221"/>
      <c r="B179" s="222"/>
    </row>
    <row r="180" spans="1:2" s="220" customFormat="1" ht="15">
      <c r="A180" s="221"/>
      <c r="B180" s="222"/>
    </row>
    <row r="181" spans="1:2" s="220" customFormat="1" ht="15">
      <c r="A181" s="221"/>
      <c r="B181" s="222"/>
    </row>
    <row r="182" spans="1:2" s="220" customFormat="1" ht="15">
      <c r="A182" s="221"/>
      <c r="B182" s="222"/>
    </row>
    <row r="183" spans="1:2" s="220" customFormat="1" ht="15">
      <c r="A183" s="221"/>
      <c r="B183" s="222"/>
    </row>
    <row r="184" spans="1:2" s="220" customFormat="1" ht="15">
      <c r="A184" s="221"/>
      <c r="B184" s="222"/>
    </row>
    <row r="185" spans="1:2" s="220" customFormat="1" ht="15">
      <c r="A185" s="221"/>
      <c r="B185" s="222"/>
    </row>
    <row r="186" spans="1:2" s="220" customFormat="1" ht="15">
      <c r="A186" s="221"/>
      <c r="B186" s="222"/>
    </row>
    <row r="187" spans="1:2" s="220" customFormat="1" ht="15">
      <c r="A187" s="221"/>
      <c r="B187" s="222"/>
    </row>
    <row r="188" spans="1:2" s="220" customFormat="1" ht="15">
      <c r="A188" s="221"/>
      <c r="B188" s="222"/>
    </row>
    <row r="189" spans="1:2" s="220" customFormat="1" ht="15">
      <c r="A189" s="221"/>
      <c r="B189" s="222"/>
    </row>
    <row r="190" spans="1:2" s="220" customFormat="1" ht="15">
      <c r="A190" s="221"/>
      <c r="B190" s="222"/>
    </row>
    <row r="191" spans="1:2" s="220" customFormat="1" ht="15">
      <c r="A191" s="221"/>
      <c r="B191" s="222"/>
    </row>
    <row r="192" spans="1:2" s="220" customFormat="1" ht="15">
      <c r="A192" s="221"/>
      <c r="B192" s="222"/>
    </row>
    <row r="193" spans="1:2" s="220" customFormat="1" ht="15">
      <c r="A193" s="221"/>
      <c r="B193" s="222"/>
    </row>
    <row r="194" spans="1:2" s="220" customFormat="1" ht="15">
      <c r="A194" s="221"/>
      <c r="B194" s="222"/>
    </row>
    <row r="195" spans="1:2" s="220" customFormat="1" ht="15">
      <c r="A195" s="221"/>
      <c r="B195" s="222"/>
    </row>
    <row r="196" spans="1:2" s="220" customFormat="1" ht="15">
      <c r="A196" s="221"/>
      <c r="B196" s="222"/>
    </row>
    <row r="197" spans="1:2" s="220" customFormat="1" ht="15">
      <c r="A197" s="221"/>
      <c r="B197" s="222"/>
    </row>
    <row r="198" spans="1:2" s="220" customFormat="1" ht="15">
      <c r="A198" s="221"/>
      <c r="B198" s="222"/>
    </row>
    <row r="199" spans="1:2" s="220" customFormat="1" ht="15">
      <c r="A199" s="221"/>
      <c r="B199" s="222"/>
    </row>
    <row r="200" spans="1:2" s="220" customFormat="1" ht="15">
      <c r="A200" s="221"/>
      <c r="B200" s="222"/>
    </row>
    <row r="201" spans="1:2" s="220" customFormat="1" ht="15">
      <c r="A201" s="221"/>
      <c r="B201" s="222"/>
    </row>
    <row r="202" spans="1:2" s="220" customFormat="1" ht="15">
      <c r="A202" s="221"/>
      <c r="B202" s="222"/>
    </row>
  </sheetData>
  <sheetProtection algorithmName="SHA-512" hashValue="a0gbzjjbWk72ptmy92xG79BIXyKs+NVl/N7HjKsjZiu1zjCoyWKjzN98y9Bnnj3EkwtT3f32C5TwnWKtbNF1gA==" saltValue="DP5AJLqqA5XH6hVQpR6w/Q==" spinCount="100000" sheet="1" objects="1" scenarios="1"/>
  <mergeCells count="1">
    <mergeCell ref="A1:B1"/>
  </mergeCells>
  <printOptions horizontalCentered="1"/>
  <pageMargins left="0.2" right="0.2" top="0.5" bottom="0.5" header="0.3" footer="0.3"/>
  <pageSetup horizontalDpi="600" verticalDpi="600" orientation="portrait" scale="83"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CD600"/>
  <sheetViews>
    <sheetView zoomScale="60" zoomScaleNormal="60" zoomScalePageLayoutView="55" workbookViewId="0" topLeftCell="W22">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82" width="8.7109375" style="156" customWidth="1"/>
    <col min="83" max="16384" width="8.7109375" style="19" customWidth="1"/>
  </cols>
  <sheetData>
    <row r="1" spans="2:82"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334"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5"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row>
    <row r="2" spans="2:82" s="6" customFormat="1" ht="111" customHeight="1" hidden="1" thickBot="1">
      <c r="B2" s="88"/>
      <c r="C2" s="7"/>
      <c r="D2" s="7"/>
      <c r="E2" s="8"/>
      <c r="F2" s="9"/>
      <c r="G2" s="9"/>
      <c r="H2" s="3" t="s">
        <v>227</v>
      </c>
      <c r="I2" s="304">
        <v>46529</v>
      </c>
      <c r="J2" s="505">
        <v>50050</v>
      </c>
      <c r="K2" s="505"/>
      <c r="L2" s="505">
        <v>50050</v>
      </c>
      <c r="M2" s="505">
        <v>80998</v>
      </c>
      <c r="N2" s="505">
        <v>10</v>
      </c>
      <c r="O2" s="503" t="s">
        <v>228</v>
      </c>
      <c r="P2" s="304">
        <v>80082</v>
      </c>
      <c r="Q2" s="5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row>
    <row r="3" spans="2:82" s="6" customFormat="1" ht="220.5" customHeight="1" hidden="1" thickBot="1">
      <c r="B3" s="89" t="s">
        <v>165</v>
      </c>
      <c r="C3" s="16" t="s">
        <v>236</v>
      </c>
      <c r="D3" s="16" t="s">
        <v>237</v>
      </c>
      <c r="E3" s="32" t="s">
        <v>238</v>
      </c>
      <c r="F3" s="16" t="s">
        <v>239</v>
      </c>
      <c r="G3" s="16" t="s">
        <v>240</v>
      </c>
      <c r="H3" s="308" t="s">
        <v>241</v>
      </c>
      <c r="I3" s="4" t="s">
        <v>242</v>
      </c>
      <c r="J3" s="334" t="s">
        <v>243</v>
      </c>
      <c r="K3" s="334" t="s">
        <v>244</v>
      </c>
      <c r="L3" s="334" t="s">
        <v>246</v>
      </c>
      <c r="M3" s="334" t="s">
        <v>247</v>
      </c>
      <c r="N3" s="334" t="s">
        <v>248</v>
      </c>
      <c r="O3" s="335" t="s">
        <v>249</v>
      </c>
      <c r="P3" s="4" t="s">
        <v>250</v>
      </c>
      <c r="Q3" s="334"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row>
    <row r="4" spans="1:45" ht="21" customHeight="1">
      <c r="A4" s="580"/>
      <c r="B4" s="581"/>
      <c r="C4" s="325" t="str">
        <f>'Permit Limits'!E5</f>
        <v>TN0020621</v>
      </c>
      <c r="D4" s="325" t="str">
        <f>'Permit Limits'!D10</f>
        <v>External Outfall</v>
      </c>
      <c r="E4" s="326" t="str">
        <f>'Permit Limits'!E10</f>
        <v>001</v>
      </c>
      <c r="F4" s="325">
        <f>'Permit Limits'!H5</f>
        <v>2024</v>
      </c>
      <c r="G4" s="20" t="s">
        <v>332</v>
      </c>
      <c r="H4" s="587">
        <v>1</v>
      </c>
      <c r="I4" s="307"/>
      <c r="J4" s="306"/>
      <c r="K4" s="306"/>
      <c r="L4" s="306"/>
      <c r="M4" s="299"/>
      <c r="N4" s="299"/>
      <c r="O4" s="68"/>
      <c r="P4" s="298"/>
      <c r="Q4" s="299"/>
      <c r="R4" s="356" t="str">
        <f>IF(Q4&lt;&gt;0,(8.34*L4*Q4),"")</f>
        <v/>
      </c>
      <c r="S4" s="356" t="str">
        <f>IF(P4&lt;&gt;0,(1-Q4/P4)*100,"")</f>
        <v/>
      </c>
      <c r="T4" s="299"/>
      <c r="U4" s="68"/>
      <c r="V4" s="613"/>
      <c r="W4" s="306"/>
      <c r="X4" s="614" t="str">
        <f aca="true" t="shared" si="0" ref="X4:X34">IF(W4&lt;&gt;0,(8.34*L4*W4),"")</f>
        <v/>
      </c>
      <c r="Y4" s="614" t="str">
        <f aca="true" t="shared" si="1" ref="Y4:Y34">IF(V4&lt;&gt;0,(1-W4/V4)*100,"")</f>
        <v/>
      </c>
      <c r="Z4" s="306"/>
      <c r="AA4" s="615"/>
      <c r="AB4" s="298"/>
      <c r="AC4" s="299"/>
      <c r="AD4" s="356" t="str">
        <f aca="true" t="shared" si="2" ref="AD4:AD34">IF(AC4&lt;&gt;0,(8.34*L4*AC4),"")</f>
        <v/>
      </c>
      <c r="AE4" s="356" t="str">
        <f>IF(AB4&lt;&gt;0,(1-AC4/AB4)*100,"")</f>
        <v/>
      </c>
      <c r="AF4" s="299"/>
      <c r="AG4" s="68"/>
      <c r="AH4" s="298"/>
      <c r="AI4" s="68"/>
      <c r="AJ4" s="298"/>
      <c r="AK4" s="68"/>
      <c r="AL4" s="302"/>
      <c r="AM4" s="300"/>
      <c r="AN4" s="55"/>
      <c r="AO4" s="68"/>
      <c r="AP4" s="299"/>
      <c r="AQ4" s="356" t="str">
        <f aca="true" t="shared" si="3" ref="AQ4:AQ34">IF(AP4&lt;&gt;0,(8.34*L4*AP4),"")</f>
        <v/>
      </c>
      <c r="AR4" s="299"/>
      <c r="AS4" s="356" t="str">
        <f aca="true" t="shared" si="4" ref="AS4:AS34">IF(AR4&lt;&gt;0,(8.34*L4*AR4),"")</f>
        <v/>
      </c>
    </row>
    <row r="5" spans="1:45" ht="21" customHeight="1">
      <c r="A5" s="582"/>
      <c r="B5" s="583"/>
      <c r="C5" s="329" t="str">
        <f>C4</f>
        <v>TN0020621</v>
      </c>
      <c r="D5" s="329" t="str">
        <f>D4</f>
        <v>External Outfall</v>
      </c>
      <c r="E5" s="328" t="str">
        <f>E4</f>
        <v>001</v>
      </c>
      <c r="F5" s="329">
        <f>F4</f>
        <v>2024</v>
      </c>
      <c r="G5" s="329" t="s">
        <v>332</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7"/>
      <c r="AO5" s="113"/>
      <c r="AP5" s="105"/>
      <c r="AQ5" s="350" t="str">
        <f t="shared" si="3"/>
        <v/>
      </c>
      <c r="AR5" s="105"/>
      <c r="AS5" s="350" t="str">
        <f t="shared" si="4"/>
        <v/>
      </c>
    </row>
    <row r="6" spans="1:45" ht="21" customHeight="1">
      <c r="A6" s="582"/>
      <c r="B6" s="583"/>
      <c r="C6" s="329" t="str">
        <f aca="true" t="shared" si="5" ref="C6:C34">C5</f>
        <v>TN0020621</v>
      </c>
      <c r="D6" s="329" t="str">
        <f aca="true" t="shared" si="6" ref="D6:D34">D5</f>
        <v>External Outfall</v>
      </c>
      <c r="E6" s="328" t="str">
        <f aca="true" t="shared" si="7" ref="E6:E34">E5</f>
        <v>001</v>
      </c>
      <c r="F6" s="329">
        <f aca="true" t="shared" si="8" ref="F6:F34">F5</f>
        <v>2024</v>
      </c>
      <c r="G6" s="329" t="s">
        <v>332</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117"/>
      <c r="AI6" s="114"/>
      <c r="AJ6" s="117"/>
      <c r="AK6" s="114"/>
      <c r="AL6" s="58"/>
      <c r="AM6" s="71"/>
      <c r="AN6" s="59"/>
      <c r="AO6" s="114"/>
      <c r="AP6" s="106"/>
      <c r="AQ6" s="350" t="str">
        <f t="shared" si="3"/>
        <v/>
      </c>
      <c r="AR6" s="106"/>
      <c r="AS6" s="350" t="str">
        <f t="shared" si="4"/>
        <v/>
      </c>
    </row>
    <row r="7" spans="1:45" ht="21" customHeight="1">
      <c r="A7" s="582"/>
      <c r="B7" s="583"/>
      <c r="C7" s="329" t="str">
        <f t="shared" si="5"/>
        <v>TN0020621</v>
      </c>
      <c r="D7" s="329" t="str">
        <f t="shared" si="6"/>
        <v>External Outfall</v>
      </c>
      <c r="E7" s="328" t="str">
        <f t="shared" si="7"/>
        <v>001</v>
      </c>
      <c r="F7" s="329">
        <f t="shared" si="8"/>
        <v>2024</v>
      </c>
      <c r="G7" s="329" t="s">
        <v>332</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7"/>
      <c r="AO7" s="113"/>
      <c r="AP7" s="105"/>
      <c r="AQ7" s="350" t="str">
        <f t="shared" si="3"/>
        <v/>
      </c>
      <c r="AR7" s="105"/>
      <c r="AS7" s="350" t="str">
        <f t="shared" si="4"/>
        <v/>
      </c>
    </row>
    <row r="8" spans="1:45" ht="21" customHeight="1">
      <c r="A8" s="582"/>
      <c r="B8" s="583"/>
      <c r="C8" s="329" t="str">
        <f t="shared" si="5"/>
        <v>TN0020621</v>
      </c>
      <c r="D8" s="329" t="str">
        <f t="shared" si="6"/>
        <v>External Outfall</v>
      </c>
      <c r="E8" s="328" t="str">
        <f t="shared" si="7"/>
        <v>001</v>
      </c>
      <c r="F8" s="329">
        <f t="shared" si="8"/>
        <v>2024</v>
      </c>
      <c r="G8" s="329" t="s">
        <v>332</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117"/>
      <c r="AI8" s="114"/>
      <c r="AJ8" s="117"/>
      <c r="AK8" s="114"/>
      <c r="AL8" s="58"/>
      <c r="AM8" s="71"/>
      <c r="AN8" s="59"/>
      <c r="AO8" s="114"/>
      <c r="AP8" s="106"/>
      <c r="AQ8" s="350" t="str">
        <f t="shared" si="3"/>
        <v/>
      </c>
      <c r="AR8" s="106"/>
      <c r="AS8" s="350" t="str">
        <f t="shared" si="4"/>
        <v/>
      </c>
    </row>
    <row r="9" spans="1:45" ht="21" customHeight="1">
      <c r="A9" s="582"/>
      <c r="B9" s="583"/>
      <c r="C9" s="329" t="str">
        <f t="shared" si="5"/>
        <v>TN0020621</v>
      </c>
      <c r="D9" s="329" t="str">
        <f t="shared" si="6"/>
        <v>External Outfall</v>
      </c>
      <c r="E9" s="328" t="str">
        <f t="shared" si="7"/>
        <v>001</v>
      </c>
      <c r="F9" s="329">
        <f t="shared" si="8"/>
        <v>2024</v>
      </c>
      <c r="G9" s="329" t="s">
        <v>332</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7"/>
      <c r="AO9" s="113"/>
      <c r="AP9" s="105"/>
      <c r="AQ9" s="350" t="str">
        <f t="shared" si="3"/>
        <v/>
      </c>
      <c r="AR9" s="105"/>
      <c r="AS9" s="350" t="str">
        <f t="shared" si="4"/>
        <v/>
      </c>
    </row>
    <row r="10" spans="1:45" ht="21" customHeight="1">
      <c r="A10" s="582"/>
      <c r="B10" s="583"/>
      <c r="C10" s="329" t="str">
        <f t="shared" si="5"/>
        <v>TN0020621</v>
      </c>
      <c r="D10" s="329" t="str">
        <f t="shared" si="6"/>
        <v>External Outfall</v>
      </c>
      <c r="E10" s="328" t="str">
        <f t="shared" si="7"/>
        <v>001</v>
      </c>
      <c r="F10" s="329">
        <f t="shared" si="8"/>
        <v>2024</v>
      </c>
      <c r="G10" s="329" t="s">
        <v>332</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117"/>
      <c r="AI10" s="114"/>
      <c r="AJ10" s="117"/>
      <c r="AK10" s="114"/>
      <c r="AL10" s="58"/>
      <c r="AM10" s="71"/>
      <c r="AN10" s="59"/>
      <c r="AO10" s="114"/>
      <c r="AP10" s="106"/>
      <c r="AQ10" s="350" t="str">
        <f t="shared" si="3"/>
        <v/>
      </c>
      <c r="AR10" s="106"/>
      <c r="AS10" s="350" t="str">
        <f t="shared" si="4"/>
        <v/>
      </c>
    </row>
    <row r="11" spans="1:45" ht="21" customHeight="1">
      <c r="A11" s="582"/>
      <c r="B11" s="583"/>
      <c r="C11" s="329" t="str">
        <f t="shared" si="5"/>
        <v>TN0020621</v>
      </c>
      <c r="D11" s="329" t="str">
        <f t="shared" si="6"/>
        <v>External Outfall</v>
      </c>
      <c r="E11" s="328" t="str">
        <f t="shared" si="7"/>
        <v>001</v>
      </c>
      <c r="F11" s="329">
        <f t="shared" si="8"/>
        <v>2024</v>
      </c>
      <c r="G11" s="329" t="s">
        <v>332</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7"/>
      <c r="AO11" s="113"/>
      <c r="AP11" s="105"/>
      <c r="AQ11" s="350" t="str">
        <f t="shared" si="3"/>
        <v/>
      </c>
      <c r="AR11" s="105"/>
      <c r="AS11" s="350" t="str">
        <f t="shared" si="4"/>
        <v/>
      </c>
    </row>
    <row r="12" spans="1:45" ht="21" customHeight="1">
      <c r="A12" s="582"/>
      <c r="B12" s="583"/>
      <c r="C12" s="329" t="str">
        <f t="shared" si="5"/>
        <v>TN0020621</v>
      </c>
      <c r="D12" s="329" t="str">
        <f t="shared" si="6"/>
        <v>External Outfall</v>
      </c>
      <c r="E12" s="328" t="str">
        <f t="shared" si="7"/>
        <v>001</v>
      </c>
      <c r="F12" s="329">
        <f t="shared" si="8"/>
        <v>2024</v>
      </c>
      <c r="G12" s="329" t="s">
        <v>332</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117"/>
      <c r="AI12" s="114"/>
      <c r="AJ12" s="117"/>
      <c r="AK12" s="114"/>
      <c r="AL12" s="58"/>
      <c r="AM12" s="71"/>
      <c r="AN12" s="59"/>
      <c r="AO12" s="114"/>
      <c r="AP12" s="106"/>
      <c r="AQ12" s="350" t="str">
        <f t="shared" si="3"/>
        <v/>
      </c>
      <c r="AR12" s="106"/>
      <c r="AS12" s="350" t="str">
        <f t="shared" si="4"/>
        <v/>
      </c>
    </row>
    <row r="13" spans="1:45" ht="21" customHeight="1">
      <c r="A13" s="582"/>
      <c r="B13" s="583"/>
      <c r="C13" s="329" t="str">
        <f t="shared" si="5"/>
        <v>TN0020621</v>
      </c>
      <c r="D13" s="329" t="str">
        <f t="shared" si="6"/>
        <v>External Outfall</v>
      </c>
      <c r="E13" s="328" t="str">
        <f t="shared" si="7"/>
        <v>001</v>
      </c>
      <c r="F13" s="329">
        <f t="shared" si="8"/>
        <v>2024</v>
      </c>
      <c r="G13" s="329" t="s">
        <v>332</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7"/>
      <c r="AO13" s="113"/>
      <c r="AP13" s="105"/>
      <c r="AQ13" s="350" t="str">
        <f t="shared" si="3"/>
        <v/>
      </c>
      <c r="AR13" s="105"/>
      <c r="AS13" s="350" t="str">
        <f t="shared" si="4"/>
        <v/>
      </c>
    </row>
    <row r="14" spans="1:45" ht="21" customHeight="1">
      <c r="A14" s="582"/>
      <c r="B14" s="583"/>
      <c r="C14" s="329" t="str">
        <f t="shared" si="5"/>
        <v>TN0020621</v>
      </c>
      <c r="D14" s="329" t="str">
        <f t="shared" si="6"/>
        <v>External Outfall</v>
      </c>
      <c r="E14" s="328" t="str">
        <f t="shared" si="7"/>
        <v>001</v>
      </c>
      <c r="F14" s="329">
        <f t="shared" si="8"/>
        <v>2024</v>
      </c>
      <c r="G14" s="329" t="s">
        <v>332</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106"/>
      <c r="AG14" s="114"/>
      <c r="AH14" s="117"/>
      <c r="AI14" s="114"/>
      <c r="AJ14" s="117"/>
      <c r="AK14" s="114"/>
      <c r="AL14" s="58"/>
      <c r="AM14" s="71"/>
      <c r="AN14" s="59"/>
      <c r="AO14" s="114"/>
      <c r="AP14" s="75"/>
      <c r="AQ14" s="350" t="str">
        <f t="shared" si="3"/>
        <v/>
      </c>
      <c r="AR14" s="75"/>
      <c r="AS14" s="350" t="str">
        <f t="shared" si="4"/>
        <v/>
      </c>
    </row>
    <row r="15" spans="1:45" ht="21" customHeight="1">
      <c r="A15" s="582"/>
      <c r="B15" s="583"/>
      <c r="C15" s="329" t="str">
        <f t="shared" si="5"/>
        <v>TN0020621</v>
      </c>
      <c r="D15" s="329" t="str">
        <f t="shared" si="6"/>
        <v>External Outfall</v>
      </c>
      <c r="E15" s="328" t="str">
        <f t="shared" si="7"/>
        <v>001</v>
      </c>
      <c r="F15" s="329">
        <f t="shared" si="8"/>
        <v>2024</v>
      </c>
      <c r="G15" s="329" t="s">
        <v>332</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7"/>
      <c r="AO15" s="113"/>
      <c r="AP15" s="105"/>
      <c r="AQ15" s="350" t="str">
        <f t="shared" si="3"/>
        <v/>
      </c>
      <c r="AR15" s="105"/>
      <c r="AS15" s="350" t="str">
        <f t="shared" si="4"/>
        <v/>
      </c>
    </row>
    <row r="16" spans="1:45" ht="21" customHeight="1">
      <c r="A16" s="582"/>
      <c r="B16" s="583"/>
      <c r="C16" s="329" t="str">
        <f t="shared" si="5"/>
        <v>TN0020621</v>
      </c>
      <c r="D16" s="329" t="str">
        <f t="shared" si="6"/>
        <v>External Outfall</v>
      </c>
      <c r="E16" s="328" t="str">
        <f t="shared" si="7"/>
        <v>001</v>
      </c>
      <c r="F16" s="329">
        <f t="shared" si="8"/>
        <v>2024</v>
      </c>
      <c r="G16" s="329" t="s">
        <v>332</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106"/>
      <c r="AG16" s="114"/>
      <c r="AH16" s="74"/>
      <c r="AI16" s="76"/>
      <c r="AJ16" s="74"/>
      <c r="AK16" s="76"/>
      <c r="AL16" s="77"/>
      <c r="AM16" s="33"/>
      <c r="AN16" s="78"/>
      <c r="AO16" s="76"/>
      <c r="AP16" s="75"/>
      <c r="AQ16" s="350" t="str">
        <f t="shared" si="3"/>
        <v/>
      </c>
      <c r="AR16" s="75"/>
      <c r="AS16" s="350" t="str">
        <f t="shared" si="4"/>
        <v/>
      </c>
    </row>
    <row r="17" spans="1:45" ht="21" customHeight="1">
      <c r="A17" s="582"/>
      <c r="B17" s="583"/>
      <c r="C17" s="329" t="str">
        <f t="shared" si="5"/>
        <v>TN0020621</v>
      </c>
      <c r="D17" s="329" t="str">
        <f t="shared" si="6"/>
        <v>External Outfall</v>
      </c>
      <c r="E17" s="328" t="str">
        <f t="shared" si="7"/>
        <v>001</v>
      </c>
      <c r="F17" s="329">
        <f t="shared" si="8"/>
        <v>2024</v>
      </c>
      <c r="G17" s="329" t="s">
        <v>332</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7"/>
      <c r="AO17" s="113"/>
      <c r="AP17" s="105"/>
      <c r="AQ17" s="350" t="str">
        <f t="shared" si="3"/>
        <v/>
      </c>
      <c r="AR17" s="105"/>
      <c r="AS17" s="350" t="str">
        <f t="shared" si="4"/>
        <v/>
      </c>
    </row>
    <row r="18" spans="1:45" ht="21" customHeight="1">
      <c r="A18" s="582"/>
      <c r="B18" s="583"/>
      <c r="C18" s="329" t="str">
        <f t="shared" si="5"/>
        <v>TN0020621</v>
      </c>
      <c r="D18" s="329" t="str">
        <f t="shared" si="6"/>
        <v>External Outfall</v>
      </c>
      <c r="E18" s="328" t="str">
        <f t="shared" si="7"/>
        <v>001</v>
      </c>
      <c r="F18" s="329">
        <f t="shared" si="8"/>
        <v>2024</v>
      </c>
      <c r="G18" s="329" t="s">
        <v>332</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c r="AI18" s="114"/>
      <c r="AJ18" s="117"/>
      <c r="AK18" s="114"/>
      <c r="AL18" s="58"/>
      <c r="AM18" s="71"/>
      <c r="AN18" s="59"/>
      <c r="AO18" s="114"/>
      <c r="AP18" s="106"/>
      <c r="AQ18" s="350" t="str">
        <f t="shared" si="3"/>
        <v/>
      </c>
      <c r="AR18" s="106"/>
      <c r="AS18" s="350" t="str">
        <f t="shared" si="4"/>
        <v/>
      </c>
    </row>
    <row r="19" spans="1:45" ht="21" customHeight="1">
      <c r="A19" s="582"/>
      <c r="B19" s="583"/>
      <c r="C19" s="329" t="str">
        <f t="shared" si="5"/>
        <v>TN0020621</v>
      </c>
      <c r="D19" s="329" t="str">
        <f t="shared" si="6"/>
        <v>External Outfall</v>
      </c>
      <c r="E19" s="328" t="str">
        <f t="shared" si="7"/>
        <v>001</v>
      </c>
      <c r="F19" s="329">
        <f t="shared" si="8"/>
        <v>2024</v>
      </c>
      <c r="G19" s="329" t="s">
        <v>332</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7"/>
      <c r="AO19" s="113"/>
      <c r="AP19" s="105"/>
      <c r="AQ19" s="350" t="str">
        <f t="shared" si="3"/>
        <v/>
      </c>
      <c r="AR19" s="105"/>
      <c r="AS19" s="350" t="str">
        <f t="shared" si="4"/>
        <v/>
      </c>
    </row>
    <row r="20" spans="1:45" ht="21" customHeight="1">
      <c r="A20" s="582"/>
      <c r="B20" s="583"/>
      <c r="C20" s="329" t="str">
        <f t="shared" si="5"/>
        <v>TN0020621</v>
      </c>
      <c r="D20" s="329" t="str">
        <f t="shared" si="6"/>
        <v>External Outfall</v>
      </c>
      <c r="E20" s="328" t="str">
        <f t="shared" si="7"/>
        <v>001</v>
      </c>
      <c r="F20" s="329">
        <f t="shared" si="8"/>
        <v>2024</v>
      </c>
      <c r="G20" s="329" t="s">
        <v>332</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117"/>
      <c r="AI20" s="114"/>
      <c r="AJ20" s="117"/>
      <c r="AK20" s="114"/>
      <c r="AL20" s="58"/>
      <c r="AM20" s="71"/>
      <c r="AN20" s="59"/>
      <c r="AO20" s="114"/>
      <c r="AP20" s="106"/>
      <c r="AQ20" s="350" t="str">
        <f t="shared" si="3"/>
        <v/>
      </c>
      <c r="AR20" s="106"/>
      <c r="AS20" s="350" t="str">
        <f t="shared" si="4"/>
        <v/>
      </c>
    </row>
    <row r="21" spans="1:45" ht="21" customHeight="1">
      <c r="A21" s="582"/>
      <c r="B21" s="583"/>
      <c r="C21" s="329" t="str">
        <f t="shared" si="5"/>
        <v>TN0020621</v>
      </c>
      <c r="D21" s="329" t="str">
        <f t="shared" si="6"/>
        <v>External Outfall</v>
      </c>
      <c r="E21" s="328" t="str">
        <f t="shared" si="7"/>
        <v>001</v>
      </c>
      <c r="F21" s="329">
        <f t="shared" si="8"/>
        <v>2024</v>
      </c>
      <c r="G21" s="329" t="s">
        <v>332</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7"/>
      <c r="AO21" s="113"/>
      <c r="AP21" s="105"/>
      <c r="AQ21" s="350" t="str">
        <f t="shared" si="3"/>
        <v/>
      </c>
      <c r="AR21" s="105"/>
      <c r="AS21" s="350" t="str">
        <f t="shared" si="4"/>
        <v/>
      </c>
    </row>
    <row r="22" spans="1:45" ht="21" customHeight="1">
      <c r="A22" s="582"/>
      <c r="B22" s="583"/>
      <c r="C22" s="329" t="str">
        <f t="shared" si="5"/>
        <v>TN0020621</v>
      </c>
      <c r="D22" s="329" t="str">
        <f t="shared" si="6"/>
        <v>External Outfall</v>
      </c>
      <c r="E22" s="328" t="str">
        <f t="shared" si="7"/>
        <v>001</v>
      </c>
      <c r="F22" s="329">
        <f t="shared" si="8"/>
        <v>2024</v>
      </c>
      <c r="G22" s="329" t="s">
        <v>332</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106"/>
      <c r="AG22" s="114"/>
      <c r="AH22" s="117"/>
      <c r="AI22" s="114"/>
      <c r="AJ22" s="117"/>
      <c r="AK22" s="114"/>
      <c r="AL22" s="58"/>
      <c r="AM22" s="71"/>
      <c r="AN22" s="59"/>
      <c r="AO22" s="114"/>
      <c r="AP22" s="75"/>
      <c r="AQ22" s="350" t="str">
        <f t="shared" si="3"/>
        <v/>
      </c>
      <c r="AR22" s="75"/>
      <c r="AS22" s="350" t="str">
        <f t="shared" si="4"/>
        <v/>
      </c>
    </row>
    <row r="23" spans="1:45" ht="21" customHeight="1">
      <c r="A23" s="582"/>
      <c r="B23" s="583"/>
      <c r="C23" s="329" t="str">
        <f t="shared" si="5"/>
        <v>TN0020621</v>
      </c>
      <c r="D23" s="329" t="str">
        <f t="shared" si="6"/>
        <v>External Outfall</v>
      </c>
      <c r="E23" s="328" t="str">
        <f t="shared" si="7"/>
        <v>001</v>
      </c>
      <c r="F23" s="329">
        <f t="shared" si="8"/>
        <v>2024</v>
      </c>
      <c r="G23" s="329" t="s">
        <v>332</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7"/>
      <c r="AO23" s="113"/>
      <c r="AP23" s="105"/>
      <c r="AQ23" s="350" t="str">
        <f t="shared" si="3"/>
        <v/>
      </c>
      <c r="AR23" s="105"/>
      <c r="AS23" s="350" t="str">
        <f t="shared" si="4"/>
        <v/>
      </c>
    </row>
    <row r="24" spans="1:45" ht="21" customHeight="1">
      <c r="A24" s="582"/>
      <c r="B24" s="583"/>
      <c r="C24" s="329" t="str">
        <f t="shared" si="5"/>
        <v>TN0020621</v>
      </c>
      <c r="D24" s="329" t="str">
        <f t="shared" si="6"/>
        <v>External Outfall</v>
      </c>
      <c r="E24" s="328" t="str">
        <f t="shared" si="7"/>
        <v>001</v>
      </c>
      <c r="F24" s="329">
        <f t="shared" si="8"/>
        <v>2024</v>
      </c>
      <c r="G24" s="329" t="s">
        <v>332</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106"/>
      <c r="AG24" s="114"/>
      <c r="AH24" s="117"/>
      <c r="AI24" s="114"/>
      <c r="AJ24" s="117"/>
      <c r="AK24" s="114"/>
      <c r="AL24" s="58"/>
      <c r="AM24" s="71"/>
      <c r="AN24" s="59"/>
      <c r="AO24" s="114"/>
      <c r="AP24" s="75"/>
      <c r="AQ24" s="350" t="str">
        <f t="shared" si="3"/>
        <v/>
      </c>
      <c r="AR24" s="75"/>
      <c r="AS24" s="350" t="str">
        <f t="shared" si="4"/>
        <v/>
      </c>
    </row>
    <row r="25" spans="1:45" ht="21" customHeight="1">
      <c r="A25" s="582"/>
      <c r="B25" s="583"/>
      <c r="C25" s="329" t="str">
        <f t="shared" si="5"/>
        <v>TN0020621</v>
      </c>
      <c r="D25" s="329" t="str">
        <f t="shared" si="6"/>
        <v>External Outfall</v>
      </c>
      <c r="E25" s="328" t="str">
        <f t="shared" si="7"/>
        <v>001</v>
      </c>
      <c r="F25" s="329">
        <f t="shared" si="8"/>
        <v>2024</v>
      </c>
      <c r="G25" s="329" t="s">
        <v>332</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7"/>
      <c r="AO25" s="113"/>
      <c r="AP25" s="105"/>
      <c r="AQ25" s="350" t="str">
        <f t="shared" si="3"/>
        <v/>
      </c>
      <c r="AR25" s="105"/>
      <c r="AS25" s="350" t="str">
        <f t="shared" si="4"/>
        <v/>
      </c>
    </row>
    <row r="26" spans="1:45" ht="21" customHeight="1">
      <c r="A26" s="582"/>
      <c r="B26" s="583"/>
      <c r="C26" s="329" t="str">
        <f t="shared" si="5"/>
        <v>TN0020621</v>
      </c>
      <c r="D26" s="329" t="str">
        <f t="shared" si="6"/>
        <v>External Outfall</v>
      </c>
      <c r="E26" s="328" t="str">
        <f t="shared" si="7"/>
        <v>001</v>
      </c>
      <c r="F26" s="329">
        <f t="shared" si="8"/>
        <v>2024</v>
      </c>
      <c r="G26" s="329" t="s">
        <v>332</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117"/>
      <c r="AI26" s="114"/>
      <c r="AJ26" s="117"/>
      <c r="AK26" s="114"/>
      <c r="AL26" s="58"/>
      <c r="AM26" s="71"/>
      <c r="AN26" s="59"/>
      <c r="AO26" s="114"/>
      <c r="AP26" s="106"/>
      <c r="AQ26" s="350" t="str">
        <f t="shared" si="3"/>
        <v/>
      </c>
      <c r="AR26" s="106"/>
      <c r="AS26" s="350" t="str">
        <f t="shared" si="4"/>
        <v/>
      </c>
    </row>
    <row r="27" spans="1:45" ht="21" customHeight="1">
      <c r="A27" s="582"/>
      <c r="B27" s="583"/>
      <c r="C27" s="329" t="str">
        <f t="shared" si="5"/>
        <v>TN0020621</v>
      </c>
      <c r="D27" s="329" t="str">
        <f t="shared" si="6"/>
        <v>External Outfall</v>
      </c>
      <c r="E27" s="328" t="str">
        <f t="shared" si="7"/>
        <v>001</v>
      </c>
      <c r="F27" s="329">
        <f t="shared" si="8"/>
        <v>2024</v>
      </c>
      <c r="G27" s="329" t="s">
        <v>332</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7"/>
      <c r="AO27" s="113"/>
      <c r="AP27" s="105"/>
      <c r="AQ27" s="350" t="str">
        <f t="shared" si="3"/>
        <v/>
      </c>
      <c r="AR27" s="105"/>
      <c r="AS27" s="350" t="str">
        <f t="shared" si="4"/>
        <v/>
      </c>
    </row>
    <row r="28" spans="1:45" ht="21" customHeight="1">
      <c r="A28" s="582"/>
      <c r="B28" s="583"/>
      <c r="C28" s="329" t="str">
        <f t="shared" si="5"/>
        <v>TN0020621</v>
      </c>
      <c r="D28" s="329" t="str">
        <f t="shared" si="6"/>
        <v>External Outfall</v>
      </c>
      <c r="E28" s="328" t="str">
        <f t="shared" si="7"/>
        <v>001</v>
      </c>
      <c r="F28" s="329">
        <f t="shared" si="8"/>
        <v>2024</v>
      </c>
      <c r="G28" s="329" t="s">
        <v>332</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106"/>
      <c r="AG28" s="114"/>
      <c r="AH28" s="117"/>
      <c r="AI28" s="114"/>
      <c r="AJ28" s="117"/>
      <c r="AK28" s="114"/>
      <c r="AL28" s="58"/>
      <c r="AM28" s="71"/>
      <c r="AN28" s="59"/>
      <c r="AO28" s="114"/>
      <c r="AP28" s="75"/>
      <c r="AQ28" s="350" t="str">
        <f t="shared" si="3"/>
        <v/>
      </c>
      <c r="AR28" s="75"/>
      <c r="AS28" s="350" t="str">
        <f t="shared" si="4"/>
        <v/>
      </c>
    </row>
    <row r="29" spans="1:45" ht="21" customHeight="1">
      <c r="A29" s="582"/>
      <c r="B29" s="583"/>
      <c r="C29" s="329" t="str">
        <f t="shared" si="5"/>
        <v>TN0020621</v>
      </c>
      <c r="D29" s="329" t="str">
        <f t="shared" si="6"/>
        <v>External Outfall</v>
      </c>
      <c r="E29" s="328" t="str">
        <f t="shared" si="7"/>
        <v>001</v>
      </c>
      <c r="F29" s="329">
        <f t="shared" si="8"/>
        <v>2024</v>
      </c>
      <c r="G29" s="329" t="s">
        <v>332</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7"/>
      <c r="AO29" s="113"/>
      <c r="AP29" s="105"/>
      <c r="AQ29" s="350" t="str">
        <f t="shared" si="3"/>
        <v/>
      </c>
      <c r="AR29" s="105"/>
      <c r="AS29" s="350" t="str">
        <f t="shared" si="4"/>
        <v/>
      </c>
    </row>
    <row r="30" spans="1:45" ht="21" customHeight="1">
      <c r="A30" s="582"/>
      <c r="B30" s="583"/>
      <c r="C30" s="329" t="str">
        <f t="shared" si="5"/>
        <v>TN0020621</v>
      </c>
      <c r="D30" s="329" t="str">
        <f t="shared" si="6"/>
        <v>External Outfall</v>
      </c>
      <c r="E30" s="328" t="str">
        <f t="shared" si="7"/>
        <v>001</v>
      </c>
      <c r="F30" s="329">
        <f t="shared" si="8"/>
        <v>2024</v>
      </c>
      <c r="G30" s="329" t="s">
        <v>332</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106"/>
      <c r="AG30" s="114"/>
      <c r="AH30" s="117"/>
      <c r="AI30" s="114"/>
      <c r="AJ30" s="117"/>
      <c r="AK30" s="114"/>
      <c r="AL30" s="58"/>
      <c r="AM30" s="71"/>
      <c r="AN30" s="59"/>
      <c r="AO30" s="114"/>
      <c r="AP30" s="75"/>
      <c r="AQ30" s="350" t="str">
        <f t="shared" si="3"/>
        <v/>
      </c>
      <c r="AR30" s="75"/>
      <c r="AS30" s="350" t="str">
        <f t="shared" si="4"/>
        <v/>
      </c>
    </row>
    <row r="31" spans="1:45" ht="21" customHeight="1">
      <c r="A31" s="582"/>
      <c r="B31" s="583"/>
      <c r="C31" s="329" t="str">
        <f t="shared" si="5"/>
        <v>TN0020621</v>
      </c>
      <c r="D31" s="329" t="str">
        <f t="shared" si="6"/>
        <v>External Outfall</v>
      </c>
      <c r="E31" s="328" t="str">
        <f t="shared" si="7"/>
        <v>001</v>
      </c>
      <c r="F31" s="329">
        <f t="shared" si="8"/>
        <v>2024</v>
      </c>
      <c r="G31" s="329" t="s">
        <v>332</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7"/>
      <c r="AO31" s="113"/>
      <c r="AP31" s="105"/>
      <c r="AQ31" s="350" t="str">
        <f t="shared" si="3"/>
        <v/>
      </c>
      <c r="AR31" s="105"/>
      <c r="AS31" s="350" t="str">
        <f t="shared" si="4"/>
        <v/>
      </c>
    </row>
    <row r="32" spans="1:45" ht="21" customHeight="1">
      <c r="A32" s="582"/>
      <c r="B32" s="583"/>
      <c r="C32" s="329" t="str">
        <f t="shared" si="5"/>
        <v>TN0020621</v>
      </c>
      <c r="D32" s="329" t="str">
        <f t="shared" si="6"/>
        <v>External Outfall</v>
      </c>
      <c r="E32" s="328" t="str">
        <f t="shared" si="7"/>
        <v>001</v>
      </c>
      <c r="F32" s="329">
        <f t="shared" si="8"/>
        <v>2024</v>
      </c>
      <c r="G32" s="329" t="s">
        <v>332</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9"/>
      <c r="AO32" s="114"/>
      <c r="AP32" s="106"/>
      <c r="AQ32" s="350" t="str">
        <f t="shared" si="3"/>
        <v/>
      </c>
      <c r="AR32" s="106"/>
      <c r="AS32" s="350" t="str">
        <f t="shared" si="4"/>
        <v/>
      </c>
    </row>
    <row r="33" spans="1:45" ht="21" customHeight="1">
      <c r="A33" s="582"/>
      <c r="B33" s="583"/>
      <c r="C33" s="329" t="str">
        <f t="shared" si="5"/>
        <v>TN0020621</v>
      </c>
      <c r="D33" s="329" t="str">
        <f t="shared" si="6"/>
        <v>External Outfall</v>
      </c>
      <c r="E33" s="328" t="str">
        <f t="shared" si="7"/>
        <v>001</v>
      </c>
      <c r="F33" s="329">
        <f t="shared" si="8"/>
        <v>2024</v>
      </c>
      <c r="G33" s="329" t="s">
        <v>332</v>
      </c>
      <c r="H33" s="330">
        <v>30</v>
      </c>
      <c r="I33" s="104"/>
      <c r="J33" s="110"/>
      <c r="K33" s="110"/>
      <c r="L33" s="110"/>
      <c r="M33" s="105"/>
      <c r="N33" s="105"/>
      <c r="O33" s="113"/>
      <c r="P33" s="116"/>
      <c r="Q33" s="105"/>
      <c r="R33" s="350" t="str">
        <f>IF(Q33&lt;&gt;0,(8.34*L33*Q33),"")</f>
        <v/>
      </c>
      <c r="S33" s="350" t="str">
        <f t="shared" si="9"/>
        <v/>
      </c>
      <c r="T33" s="105"/>
      <c r="U33" s="113"/>
      <c r="V33" s="616"/>
      <c r="W33" s="110"/>
      <c r="X33" s="617" t="str">
        <f t="shared" si="0"/>
        <v/>
      </c>
      <c r="Y33" s="617" t="str">
        <f t="shared" si="1"/>
        <v/>
      </c>
      <c r="Z33" s="110"/>
      <c r="AA33" s="618"/>
      <c r="AB33" s="116"/>
      <c r="AC33" s="105"/>
      <c r="AD33" s="350" t="str">
        <f t="shared" si="2"/>
        <v/>
      </c>
      <c r="AE33" s="350" t="str">
        <f t="shared" si="10"/>
        <v/>
      </c>
      <c r="AF33" s="105"/>
      <c r="AG33" s="113"/>
      <c r="AH33" s="116"/>
      <c r="AI33" s="113"/>
      <c r="AJ33" s="116"/>
      <c r="AK33" s="113"/>
      <c r="AL33" s="56"/>
      <c r="AM33" s="70"/>
      <c r="AN33" s="57"/>
      <c r="AO33" s="113"/>
      <c r="AP33" s="105"/>
      <c r="AQ33" s="350" t="str">
        <f t="shared" si="3"/>
        <v/>
      </c>
      <c r="AR33" s="105"/>
      <c r="AS33" s="350" t="str">
        <f t="shared" si="4"/>
        <v/>
      </c>
    </row>
    <row r="34" spans="1:45" ht="21" customHeight="1" thickBot="1">
      <c r="A34" s="584"/>
      <c r="B34" s="586"/>
      <c r="C34" s="329" t="str">
        <f t="shared" si="5"/>
        <v>TN0020621</v>
      </c>
      <c r="D34" s="329" t="str">
        <f t="shared" si="6"/>
        <v>External Outfall</v>
      </c>
      <c r="E34" s="328" t="str">
        <f t="shared" si="7"/>
        <v>001</v>
      </c>
      <c r="F34" s="329">
        <f t="shared" si="8"/>
        <v>2024</v>
      </c>
      <c r="G34" s="329" t="s">
        <v>332</v>
      </c>
      <c r="H34" s="333">
        <v>31</v>
      </c>
      <c r="I34" s="109"/>
      <c r="J34" s="112"/>
      <c r="K34" s="112"/>
      <c r="L34" s="112"/>
      <c r="M34" s="107"/>
      <c r="N34" s="107"/>
      <c r="O34" s="115"/>
      <c r="P34" s="118"/>
      <c r="Q34" s="107"/>
      <c r="R34" s="355" t="str">
        <f>IF(Q34&lt;&gt;0,(8.34*L34*Q34),"")</f>
        <v/>
      </c>
      <c r="S34" s="355" t="str">
        <f>IF(P34&lt;&gt;0,(1-Q34/P34)*100,"")</f>
        <v/>
      </c>
      <c r="T34" s="107"/>
      <c r="U34" s="115"/>
      <c r="V34" s="623"/>
      <c r="W34" s="112"/>
      <c r="X34" s="624" t="str">
        <f t="shared" si="0"/>
        <v/>
      </c>
      <c r="Y34" s="624" t="str">
        <f t="shared" si="1"/>
        <v/>
      </c>
      <c r="Z34" s="306"/>
      <c r="AA34" s="615"/>
      <c r="AB34" s="118"/>
      <c r="AC34" s="107"/>
      <c r="AD34" s="355" t="str">
        <f t="shared" si="2"/>
        <v/>
      </c>
      <c r="AE34" s="355" t="str">
        <f>IF(AB34&lt;&gt;0,(1-AC34/AB34)*100,"")</f>
        <v/>
      </c>
      <c r="AF34" s="107"/>
      <c r="AG34" s="115"/>
      <c r="AH34" s="118"/>
      <c r="AI34" s="115"/>
      <c r="AJ34" s="118"/>
      <c r="AK34" s="115"/>
      <c r="AL34" s="60"/>
      <c r="AM34" s="72"/>
      <c r="AN34" s="61"/>
      <c r="AO34" s="115"/>
      <c r="AP34" s="107"/>
      <c r="AQ34" s="355" t="str">
        <f t="shared" si="3"/>
        <v/>
      </c>
      <c r="AR34" s="107"/>
      <c r="AS34" s="355" t="str">
        <f t="shared" si="4"/>
        <v/>
      </c>
    </row>
    <row r="35" spans="2:82" s="6" customFormat="1" ht="21" customHeight="1">
      <c r="B35" s="339"/>
      <c r="C35" s="700" t="s">
        <v>311</v>
      </c>
      <c r="D35" s="701"/>
      <c r="E35" s="701"/>
      <c r="F35" s="21"/>
      <c r="G35" s="22"/>
      <c r="H35" s="119" t="s">
        <v>312</v>
      </c>
      <c r="I35" s="120">
        <f>SUM(I4:I34)</f>
        <v>0</v>
      </c>
      <c r="J35" s="121">
        <f>SUM(J4:J34)</f>
        <v>0</v>
      </c>
      <c r="K35" s="122"/>
      <c r="L35" s="121">
        <f>SUM(L4:L34)</f>
        <v>0</v>
      </c>
      <c r="M35" s="123">
        <f>SUM(M4:M34)</f>
        <v>0</v>
      </c>
      <c r="N35" s="124"/>
      <c r="O35" s="125"/>
      <c r="P35" s="126"/>
      <c r="Q35" s="124"/>
      <c r="R35" s="123">
        <f>SUM(R4:R34)</f>
        <v>0</v>
      </c>
      <c r="S35" s="527"/>
      <c r="T35" s="527"/>
      <c r="U35" s="127"/>
      <c r="V35" s="626"/>
      <c r="W35" s="122"/>
      <c r="X35" s="121">
        <f>SUM(X4:X34)</f>
        <v>0</v>
      </c>
      <c r="Y35" s="627"/>
      <c r="Z35" s="627"/>
      <c r="AA35" s="628"/>
      <c r="AB35" s="126"/>
      <c r="AC35" s="124"/>
      <c r="AD35" s="123">
        <f>SUM(AD4:AD34)</f>
        <v>0</v>
      </c>
      <c r="AE35" s="527"/>
      <c r="AF35" s="527"/>
      <c r="AG35" s="127"/>
      <c r="AH35" s="126"/>
      <c r="AI35" s="125"/>
      <c r="AJ35" s="126"/>
      <c r="AK35" s="125"/>
      <c r="AL35" s="128"/>
      <c r="AM35" s="129"/>
      <c r="AN35" s="130"/>
      <c r="AO35" s="129"/>
      <c r="AP35" s="124"/>
      <c r="AQ35" s="123">
        <f>SUM(AQ4:AQ34)</f>
        <v>0</v>
      </c>
      <c r="AR35" s="124"/>
      <c r="AS35" s="123">
        <f>SUM(AS4:AS34)</f>
        <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row>
    <row r="36" spans="2:82" s="6" customFormat="1" ht="21" customHeight="1">
      <c r="B36" s="339"/>
      <c r="C36" s="702"/>
      <c r="D36" s="702"/>
      <c r="E36" s="702"/>
      <c r="F36" s="23"/>
      <c r="G36" s="24"/>
      <c r="H36" s="131" t="s">
        <v>313</v>
      </c>
      <c r="I36" s="132"/>
      <c r="J36" s="133" t="e">
        <f>AVERAGE(J4:J34)</f>
        <v>#DIV/0!</v>
      </c>
      <c r="K36" s="134"/>
      <c r="L36" s="133" t="e">
        <f>AVERAGE(L4:L34)</f>
        <v>#DIV/0!</v>
      </c>
      <c r="M36" s="135"/>
      <c r="N36" s="351" t="e">
        <f>AVERAGE(N4:N34)</f>
        <v>#DIV/0!</v>
      </c>
      <c r="O36" s="351" t="e">
        <f>AVERAGE(O4:O34)</f>
        <v>#DIV/0!</v>
      </c>
      <c r="P36" s="136" t="e">
        <f>AVERAGE(P4:P34)</f>
        <v>#DIV/0!</v>
      </c>
      <c r="Q36" s="351" t="e">
        <f>AVERAGE(Q4:Q34)</f>
        <v>#DIV/0!</v>
      </c>
      <c r="R36" s="351" t="e">
        <f>AVERAGE(R4:R34)</f>
        <v>#DIV/0!</v>
      </c>
      <c r="S36" s="351" t="e">
        <f>(1-Q36/P36)*100</f>
        <v>#DIV/0!</v>
      </c>
      <c r="T36" s="100"/>
      <c r="U36" s="149"/>
      <c r="V36" s="629" t="e">
        <f>AVERAGE(V4:V34)</f>
        <v>#DIV/0!</v>
      </c>
      <c r="W36" s="133" t="e">
        <f>AVERAGE(W4:W34)</f>
        <v>#DIV/0!</v>
      </c>
      <c r="X36" s="133" t="e">
        <f>AVERAGE(X4:X34)</f>
        <v>#DIV/0!</v>
      </c>
      <c r="Y36" s="133" t="e">
        <f>(1-W36/V36)*100</f>
        <v>#DIV/0!</v>
      </c>
      <c r="Z36" s="97"/>
      <c r="AA36" s="630"/>
      <c r="AB36" s="136" t="e">
        <f>AVERAGE(AB4:AB34)</f>
        <v>#DIV/0!</v>
      </c>
      <c r="AC36" s="351" t="e">
        <f>AVERAGE(AC4:AC34)</f>
        <v>#DIV/0!</v>
      </c>
      <c r="AD36" s="351" t="e">
        <f>AVERAGE(AD4:AD34)</f>
        <v>#DIV/0!</v>
      </c>
      <c r="AE36" s="351" t="e">
        <f>(1-AC36/AB36)*100</f>
        <v>#DIV/0!</v>
      </c>
      <c r="AF36" s="100"/>
      <c r="AG36" s="149"/>
      <c r="AH36" s="136" t="e">
        <f>AVERAGE(AH4:AH34)</f>
        <v>#DIV/0!</v>
      </c>
      <c r="AI36" s="352" t="e">
        <f>AVERAGE(AI4:AI34)</f>
        <v>#DIV/0!</v>
      </c>
      <c r="AJ36" s="137"/>
      <c r="AK36" s="138"/>
      <c r="AL36" s="135"/>
      <c r="AM36" s="352" t="e">
        <f>AVERAGE(AM4:AM34)</f>
        <v>#DIV/0!</v>
      </c>
      <c r="AN36" s="137"/>
      <c r="AO36" s="352" t="e">
        <f>GEOMEAN(AO4:AO34)</f>
        <v>#NUM!</v>
      </c>
      <c r="AP36" s="351" t="e">
        <f aca="true" t="shared" si="12" ref="AP36:AS36">AVERAGE(AP4:AP34)</f>
        <v>#DIV/0!</v>
      </c>
      <c r="AQ36" s="351" t="e">
        <f t="shared" si="12"/>
        <v>#DIV/0!</v>
      </c>
      <c r="AR36" s="351" t="e">
        <f t="shared" si="12"/>
        <v>#DIV/0!</v>
      </c>
      <c r="AS36" s="351" t="e">
        <f t="shared" si="12"/>
        <v>#DIV/0!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row>
    <row r="37" spans="2:82" s="6" customFormat="1" ht="21" customHeight="1">
      <c r="B37" s="339"/>
      <c r="C37" s="702"/>
      <c r="D37" s="702"/>
      <c r="E37" s="702"/>
      <c r="F37" s="23"/>
      <c r="G37" s="24"/>
      <c r="H37" s="131" t="s">
        <v>314</v>
      </c>
      <c r="I37" s="139">
        <f>MAX(I4:I34)</f>
        <v>0</v>
      </c>
      <c r="J37" s="133">
        <f>MAX(J4:J34)</f>
        <v>0</v>
      </c>
      <c r="K37" s="133">
        <f>MAX(K4:K34)</f>
        <v>0</v>
      </c>
      <c r="L37" s="133">
        <f aca="true" t="shared" si="13" ref="L37:AK37">MAX(L4:L34)</f>
        <v>0</v>
      </c>
      <c r="M37" s="351">
        <f t="shared" si="13"/>
        <v>0</v>
      </c>
      <c r="N37" s="351">
        <f t="shared" si="13"/>
        <v>0</v>
      </c>
      <c r="O37" s="352">
        <f t="shared" si="13"/>
        <v>0</v>
      </c>
      <c r="P37" s="136">
        <f t="shared" si="13"/>
        <v>0</v>
      </c>
      <c r="Q37" s="351">
        <f t="shared" si="13"/>
        <v>0</v>
      </c>
      <c r="R37" s="351">
        <f t="shared" si="13"/>
        <v>0</v>
      </c>
      <c r="S37" s="351">
        <f t="shared" si="13"/>
        <v>0</v>
      </c>
      <c r="T37" s="351">
        <f>MAX(T4:T34)</f>
        <v>0</v>
      </c>
      <c r="U37" s="352">
        <f>MAX(U4:U34)</f>
        <v>0</v>
      </c>
      <c r="V37" s="629">
        <f t="shared" si="13"/>
        <v>0</v>
      </c>
      <c r="W37" s="133">
        <f t="shared" si="13"/>
        <v>0</v>
      </c>
      <c r="X37" s="133">
        <f t="shared" si="13"/>
        <v>0</v>
      </c>
      <c r="Y37" s="133">
        <f t="shared" si="13"/>
        <v>0</v>
      </c>
      <c r="Z37" s="133">
        <f>MAX(Z5:Z34)</f>
        <v>0</v>
      </c>
      <c r="AA37" s="631">
        <f>MAX(AA5:AA34)</f>
        <v>0</v>
      </c>
      <c r="AB37" s="136">
        <f t="shared" si="13"/>
        <v>0</v>
      </c>
      <c r="AC37" s="351">
        <f t="shared" si="13"/>
        <v>0</v>
      </c>
      <c r="AD37" s="351">
        <f t="shared" si="13"/>
        <v>0</v>
      </c>
      <c r="AE37" s="351">
        <f t="shared" si="13"/>
        <v>0</v>
      </c>
      <c r="AF37" s="351">
        <f t="shared" si="13"/>
        <v>0</v>
      </c>
      <c r="AG37" s="352">
        <f t="shared" si="13"/>
        <v>0</v>
      </c>
      <c r="AH37" s="136">
        <f t="shared" si="13"/>
        <v>0</v>
      </c>
      <c r="AI37" s="352">
        <f t="shared" si="13"/>
        <v>0</v>
      </c>
      <c r="AJ37" s="136">
        <f t="shared" si="13"/>
        <v>0</v>
      </c>
      <c r="AK37" s="352">
        <f t="shared" si="13"/>
        <v>0</v>
      </c>
      <c r="AL37" s="135"/>
      <c r="AM37" s="352">
        <f>MAX(AM4:AM34)</f>
        <v>0</v>
      </c>
      <c r="AN37" s="137"/>
      <c r="AO37" s="352">
        <f>MAX(AO4:AO34)</f>
        <v>0</v>
      </c>
      <c r="AP37" s="351">
        <f aca="true" t="shared" si="14" ref="AP37:AS37">MAX(AP4:AP34)</f>
        <v>0</v>
      </c>
      <c r="AQ37" s="351">
        <f t="shared" si="14"/>
        <v>0</v>
      </c>
      <c r="AR37" s="351">
        <f t="shared" si="14"/>
        <v>0</v>
      </c>
      <c r="AS37" s="351">
        <f t="shared" si="14"/>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row>
    <row r="38" spans="2:82" s="6" customFormat="1" ht="21" customHeight="1" thickBot="1">
      <c r="B38" s="339"/>
      <c r="C38" s="702"/>
      <c r="D38" s="702"/>
      <c r="E38" s="702"/>
      <c r="F38" s="23"/>
      <c r="G38" s="24"/>
      <c r="H38" s="140" t="s">
        <v>315</v>
      </c>
      <c r="I38" s="309"/>
      <c r="J38" s="310">
        <f>MIN(J4:J34)</f>
        <v>0</v>
      </c>
      <c r="K38" s="311"/>
      <c r="L38" s="310">
        <f>MIN(L4:L34)</f>
        <v>0</v>
      </c>
      <c r="M38" s="141"/>
      <c r="N38" s="142">
        <f aca="true" t="shared" si="15" ref="N38:AK38">MIN(N4:N34)</f>
        <v>0</v>
      </c>
      <c r="O38" s="143">
        <f t="shared" si="15"/>
        <v>0</v>
      </c>
      <c r="P38" s="144">
        <f t="shared" si="15"/>
        <v>0</v>
      </c>
      <c r="Q38" s="142">
        <f t="shared" si="15"/>
        <v>0</v>
      </c>
      <c r="R38" s="142">
        <f t="shared" si="15"/>
        <v>0</v>
      </c>
      <c r="S38" s="529">
        <f t="shared" si="15"/>
        <v>0</v>
      </c>
      <c r="T38" s="100"/>
      <c r="U38" s="149"/>
      <c r="V38" s="632">
        <f t="shared" si="15"/>
        <v>0</v>
      </c>
      <c r="W38" s="310">
        <f t="shared" si="15"/>
        <v>0</v>
      </c>
      <c r="X38" s="310">
        <f t="shared" si="15"/>
        <v>0</v>
      </c>
      <c r="Y38" s="633">
        <f t="shared" si="15"/>
        <v>0</v>
      </c>
      <c r="Z38" s="97"/>
      <c r="AA38" s="630"/>
      <c r="AB38" s="144">
        <f t="shared" si="15"/>
        <v>0</v>
      </c>
      <c r="AC38" s="142">
        <f t="shared" si="15"/>
        <v>0</v>
      </c>
      <c r="AD38" s="142">
        <f t="shared" si="15"/>
        <v>0</v>
      </c>
      <c r="AE38" s="529">
        <f t="shared" si="15"/>
        <v>0</v>
      </c>
      <c r="AF38" s="100"/>
      <c r="AG38" s="149"/>
      <c r="AH38" s="144">
        <f t="shared" si="15"/>
        <v>0</v>
      </c>
      <c r="AI38" s="143">
        <f t="shared" si="15"/>
        <v>0</v>
      </c>
      <c r="AJ38" s="144">
        <f t="shared" si="15"/>
        <v>0</v>
      </c>
      <c r="AK38" s="143">
        <f t="shared" si="15"/>
        <v>0</v>
      </c>
      <c r="AL38" s="141"/>
      <c r="AM38" s="143">
        <f>MIN(AM4:AM34)</f>
        <v>0</v>
      </c>
      <c r="AN38" s="312"/>
      <c r="AO38" s="143">
        <f>MIN(AO5:AO35)</f>
        <v>0</v>
      </c>
      <c r="AP38" s="142">
        <f aca="true" t="shared" si="16" ref="AP38:AS38">MIN(AP4:AP34)</f>
        <v>0</v>
      </c>
      <c r="AQ38" s="142">
        <f t="shared" si="16"/>
        <v>0</v>
      </c>
      <c r="AR38" s="142">
        <f t="shared" si="16"/>
        <v>0</v>
      </c>
      <c r="AS38" s="142">
        <f t="shared" si="16"/>
        <v>0</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row>
    <row r="39" spans="2:82" s="6" customFormat="1" ht="21" customHeight="1">
      <c r="B39" s="339"/>
      <c r="C39" s="702"/>
      <c r="D39" s="702"/>
      <c r="E39" s="702"/>
      <c r="F39" s="704" t="s">
        <v>316</v>
      </c>
      <c r="G39" s="705"/>
      <c r="H39" s="706"/>
      <c r="I39" s="313"/>
      <c r="J39" s="92"/>
      <c r="K39" s="92"/>
      <c r="L39" s="93"/>
      <c r="M39" s="94"/>
      <c r="N39" s="94"/>
      <c r="O39" s="151">
        <f>'Permit Limits'!P23</f>
        <v>999</v>
      </c>
      <c r="P39" s="95"/>
      <c r="Q39" s="270">
        <f>'Permit Limits'!R23</f>
        <v>13</v>
      </c>
      <c r="R39" s="270">
        <f>'Permit Limits'!S23</f>
        <v>9999</v>
      </c>
      <c r="S39" s="342"/>
      <c r="T39" s="315"/>
      <c r="U39" s="314"/>
      <c r="V39" s="634"/>
      <c r="W39" s="660">
        <f>'Permit Limits'!AD23</f>
        <v>2</v>
      </c>
      <c r="X39" s="660">
        <f>'Permit Limits'!AE23</f>
        <v>9999</v>
      </c>
      <c r="Y39" s="342"/>
      <c r="Z39" s="636"/>
      <c r="AA39" s="637"/>
      <c r="AB39" s="95"/>
      <c r="AC39" s="270">
        <f>'Permit Limits'!AJ23</f>
        <v>45</v>
      </c>
      <c r="AD39" s="270">
        <f>'Permit Limits'!AK23</f>
        <v>9999</v>
      </c>
      <c r="AE39" s="342"/>
      <c r="AF39" s="315"/>
      <c r="AG39" s="314"/>
      <c r="AH39" s="95"/>
      <c r="AI39" s="343"/>
      <c r="AJ39" s="37">
        <f>'Permit Limits'!AQ23</f>
        <v>0</v>
      </c>
      <c r="AK39" s="151">
        <f>'Permit Limits'!AR23</f>
        <v>9</v>
      </c>
      <c r="AL39" s="38"/>
      <c r="AM39" s="151">
        <f>'Permit Limits'!AU23</f>
        <v>1</v>
      </c>
      <c r="AN39" s="95"/>
      <c r="AO39" s="151">
        <f>'Permit Limits'!AW23</f>
        <v>126</v>
      </c>
      <c r="AP39" s="270">
        <f>'Permit Limits'!BL23</f>
        <v>9999</v>
      </c>
      <c r="AQ39" s="270">
        <f>'Permit Limits'!BM23</f>
        <v>9999</v>
      </c>
      <c r="AR39" s="270">
        <f>'Permit Limits'!BQ23</f>
        <v>9999</v>
      </c>
      <c r="AS39" s="270">
        <f>'Permit Limits'!BR23</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row>
    <row r="40" spans="2:82" s="6" customFormat="1" ht="21" customHeight="1">
      <c r="B40" s="339"/>
      <c r="C40" s="702"/>
      <c r="D40" s="702"/>
      <c r="E40" s="702"/>
      <c r="F40" s="707" t="s">
        <v>317</v>
      </c>
      <c r="G40" s="708"/>
      <c r="H40" s="709"/>
      <c r="I40" s="317"/>
      <c r="J40" s="97"/>
      <c r="K40" s="97"/>
      <c r="L40" s="98"/>
      <c r="M40" s="99"/>
      <c r="N40" s="100"/>
      <c r="O40" s="149"/>
      <c r="P40" s="101"/>
      <c r="Q40" s="40"/>
      <c r="R40" s="40"/>
      <c r="S40" s="504">
        <f>'Permit Limits'!T24</f>
        <v>40</v>
      </c>
      <c r="T40" s="100"/>
      <c r="U40" s="149"/>
      <c r="V40" s="638"/>
      <c r="W40" s="639"/>
      <c r="X40" s="639"/>
      <c r="Y40" s="661">
        <f>'Permit Limits'!AF24</f>
        <v>0</v>
      </c>
      <c r="Z40" s="97"/>
      <c r="AA40" s="630"/>
      <c r="AB40" s="101"/>
      <c r="AC40" s="40"/>
      <c r="AD40" s="40"/>
      <c r="AE40" s="504">
        <f>'Permit Limits'!AL24</f>
        <v>40</v>
      </c>
      <c r="AF40" s="100"/>
      <c r="AG40" s="149"/>
      <c r="AH40" s="101"/>
      <c r="AI40" s="268">
        <f>'Permit Limits'!AP24</f>
        <v>6</v>
      </c>
      <c r="AJ40" s="63">
        <f>'Permit Limits'!AQ24</f>
        <v>0</v>
      </c>
      <c r="AK40" s="268">
        <f>'Permit Limits'!AR24</f>
        <v>6</v>
      </c>
      <c r="AL40" s="40"/>
      <c r="AM40" s="150"/>
      <c r="AN40" s="101"/>
      <c r="AO40" s="150"/>
      <c r="AP40" s="40"/>
      <c r="AQ40" s="40"/>
      <c r="AR40" s="40"/>
      <c r="AS40" s="40"/>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row>
    <row r="41" spans="2:82" s="6" customFormat="1" ht="21" customHeight="1" thickBot="1">
      <c r="B41" s="339"/>
      <c r="C41" s="702"/>
      <c r="D41" s="702"/>
      <c r="E41" s="702"/>
      <c r="F41" s="710" t="s">
        <v>318</v>
      </c>
      <c r="G41" s="711"/>
      <c r="H41" s="712"/>
      <c r="I41" s="318"/>
      <c r="J41" s="41"/>
      <c r="K41" s="41"/>
      <c r="L41" s="41"/>
      <c r="M41" s="91"/>
      <c r="N41" s="91"/>
      <c r="O41" s="79"/>
      <c r="P41" s="103"/>
      <c r="Q41" s="363">
        <f>'Permit Limits'!R25</f>
        <v>6.6</v>
      </c>
      <c r="R41" s="363">
        <f>'Permit Limits'!S25</f>
        <v>41</v>
      </c>
      <c r="S41" s="363">
        <f>'Permit Limits'!T25</f>
        <v>85</v>
      </c>
      <c r="T41" s="363">
        <f>'Permit Limits'!U25</f>
        <v>9.9</v>
      </c>
      <c r="U41" s="269">
        <f>'Permit Limits'!V25</f>
        <v>61</v>
      </c>
      <c r="V41" s="641"/>
      <c r="W41" s="662">
        <f>'Permit Limits'!AD25</f>
        <v>1</v>
      </c>
      <c r="X41" s="662">
        <f>'Permit Limits'!AE25</f>
        <v>6.1</v>
      </c>
      <c r="Y41" s="662">
        <f>'Permit Limits'!AF25</f>
        <v>9999</v>
      </c>
      <c r="Z41" s="642">
        <f>'Permit Limits'!AG25</f>
        <v>1.3</v>
      </c>
      <c r="AA41" s="643">
        <f>'Permit Limits'!AH25</f>
        <v>8.2</v>
      </c>
      <c r="AB41" s="103"/>
      <c r="AC41" s="363">
        <f>'Permit Limits'!AJ25</f>
        <v>30</v>
      </c>
      <c r="AD41" s="363">
        <f>'Permit Limits'!AK25</f>
        <v>185</v>
      </c>
      <c r="AE41" s="363">
        <f>'Permit Limits'!AL25</f>
        <v>85</v>
      </c>
      <c r="AF41" s="363">
        <f>'Permit Limits'!AM25</f>
        <v>40</v>
      </c>
      <c r="AG41" s="269">
        <f>'Permit Limits'!AN25</f>
        <v>247</v>
      </c>
      <c r="AH41" s="103"/>
      <c r="AI41" s="269">
        <f>'Permit Limits'!AP25</f>
        <v>0</v>
      </c>
      <c r="AJ41" s="103"/>
      <c r="AK41" s="79"/>
      <c r="AL41" s="91"/>
      <c r="AM41" s="79"/>
      <c r="AN41" s="103"/>
      <c r="AO41" s="269">
        <f>'Permit Limits'!AW25</f>
        <v>941</v>
      </c>
      <c r="AP41" s="363">
        <f>'Permit Limits'!BL25</f>
        <v>9999</v>
      </c>
      <c r="AQ41" s="363">
        <f>'Permit Limits'!BM25</f>
        <v>9999</v>
      </c>
      <c r="AR41" s="363">
        <f>'Permit Limits'!BQ25</f>
        <v>9999</v>
      </c>
      <c r="AS41" s="363">
        <f>'Permit Limits'!BR25</f>
        <v>9999</v>
      </c>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row>
    <row r="42" spans="2:82" s="6" customFormat="1" ht="21" customHeight="1">
      <c r="B42" s="339"/>
      <c r="C42" s="702"/>
      <c r="D42" s="702"/>
      <c r="E42" s="702"/>
      <c r="F42" s="73"/>
      <c r="G42" s="73" t="s">
        <v>319</v>
      </c>
      <c r="I42" s="66"/>
      <c r="J42" s="82"/>
      <c r="K42" s="82"/>
      <c r="L42" s="82"/>
      <c r="M42" s="82"/>
      <c r="N42" s="82"/>
      <c r="O42" s="82"/>
      <c r="P42" s="66"/>
      <c r="Q42" s="66"/>
      <c r="R42" s="66"/>
      <c r="S42" s="66"/>
      <c r="T42" s="66"/>
      <c r="U42" s="66"/>
      <c r="V42" s="653"/>
      <c r="W42" s="653"/>
      <c r="X42" s="653"/>
      <c r="Y42" s="653"/>
      <c r="Z42" s="653"/>
      <c r="AA42" s="653"/>
      <c r="AB42" s="346"/>
      <c r="AC42" s="346"/>
      <c r="AD42" s="346"/>
      <c r="AE42" s="346"/>
      <c r="AF42" s="346"/>
      <c r="AG42" s="346"/>
      <c r="AH42" s="346"/>
      <c r="AI42" s="346"/>
      <c r="AJ42" s="346"/>
      <c r="AK42" s="346"/>
      <c r="AL42" s="346"/>
      <c r="AM42" s="346"/>
      <c r="AN42" s="346"/>
      <c r="AO42" s="346"/>
      <c r="AP42" s="167"/>
      <c r="AQ42" s="167"/>
      <c r="AR42" s="167"/>
      <c r="AS42" s="167"/>
      <c r="AT42" s="157"/>
      <c r="AU42" s="157"/>
      <c r="AV42" s="157"/>
      <c r="AW42" s="157"/>
      <c r="AX42" s="157"/>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row>
    <row r="43" spans="2:82" s="6" customFormat="1" ht="62.25" customHeight="1">
      <c r="B43" s="339"/>
      <c r="C43" s="702"/>
      <c r="D43" s="702"/>
      <c r="E43" s="702"/>
      <c r="F43" s="26"/>
      <c r="G43" s="26" t="s">
        <v>320</v>
      </c>
      <c r="I43" s="344"/>
      <c r="J43" s="344"/>
      <c r="K43" s="344"/>
      <c r="L43" s="344"/>
      <c r="P43" s="344"/>
      <c r="Q43" s="344"/>
      <c r="R43" s="344"/>
      <c r="S43" s="344"/>
      <c r="T43" s="344"/>
      <c r="U43" s="344"/>
      <c r="V43" s="644"/>
      <c r="W43" s="644"/>
      <c r="X43" s="644"/>
      <c r="Y43" s="644"/>
      <c r="Z43" s="644"/>
      <c r="AA43" s="644"/>
      <c r="AB43" s="344"/>
      <c r="AC43" s="339"/>
      <c r="AD43" s="339"/>
      <c r="AE43" s="25"/>
      <c r="AF43" s="25"/>
      <c r="AG43" s="25"/>
      <c r="AH43" s="25"/>
      <c r="AI43" s="25"/>
      <c r="AJ43" s="25"/>
      <c r="AK43" s="25"/>
      <c r="AL43" s="26"/>
      <c r="AM43" s="25"/>
      <c r="AN43" s="25"/>
      <c r="AO43" s="2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row>
    <row r="44" spans="2:41" ht="32.25" customHeight="1">
      <c r="B44" s="339"/>
      <c r="C44" s="714"/>
      <c r="D44" s="714"/>
      <c r="E44" s="714"/>
      <c r="F44" s="84"/>
      <c r="G44" s="84"/>
      <c r="H44" s="85"/>
      <c r="I44" s="713" t="str">
        <f>Jan!I44</f>
        <v>Greenbrier STP</v>
      </c>
      <c r="J44" s="713"/>
      <c r="K44" s="713"/>
      <c r="L44" s="713"/>
      <c r="M44" s="80"/>
      <c r="N44" s="80"/>
      <c r="O44" s="80"/>
      <c r="P44" s="147" t="s">
        <v>321</v>
      </c>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23.25" customHeight="1">
      <c r="B45" s="339"/>
      <c r="C45" s="703" t="s">
        <v>322</v>
      </c>
      <c r="D45" s="703"/>
      <c r="E45" s="703"/>
      <c r="F45" s="84"/>
      <c r="G45" s="84"/>
      <c r="H45" s="85"/>
      <c r="I45" s="703" t="s">
        <v>323</v>
      </c>
      <c r="J45" s="703"/>
      <c r="K45" s="703"/>
      <c r="L45" s="703"/>
      <c r="M45" s="80"/>
      <c r="N45" s="80"/>
      <c r="O45" s="80"/>
      <c r="P45" s="341"/>
      <c r="Q45" s="341"/>
      <c r="R45" s="341"/>
      <c r="S45" s="341"/>
      <c r="T45" s="341"/>
      <c r="U45" s="341"/>
      <c r="V45" s="645"/>
      <c r="W45" s="645"/>
      <c r="X45" s="645"/>
      <c r="Y45" s="645"/>
      <c r="Z45" s="645"/>
      <c r="AA45" s="645"/>
      <c r="AB45" s="340"/>
      <c r="AC45" s="340"/>
      <c r="AD45" s="340"/>
      <c r="AE45" s="340"/>
      <c r="AF45" s="340"/>
      <c r="AG45" s="340"/>
      <c r="AH45" s="340"/>
      <c r="AI45" s="340"/>
      <c r="AJ45" s="340"/>
      <c r="AK45" s="340"/>
      <c r="AL45" s="340"/>
      <c r="AM45" s="340"/>
      <c r="AN45" s="340"/>
      <c r="AO45" s="340"/>
    </row>
    <row r="46" spans="2:41" ht="37.5" customHeight="1">
      <c r="B46" s="340"/>
      <c r="C46" s="607"/>
      <c r="D46" s="83"/>
      <c r="E46" s="607"/>
      <c r="F46" s="84"/>
      <c r="G46" s="85"/>
      <c r="I46" s="715" t="str">
        <f>Jan!I46</f>
        <v>Robertson</v>
      </c>
      <c r="J46" s="715"/>
      <c r="K46" s="715"/>
      <c r="L46" s="715"/>
      <c r="M46" s="62"/>
      <c r="N46" s="27"/>
      <c r="O46" s="27"/>
      <c r="P46" s="27"/>
      <c r="Q46" s="27"/>
      <c r="R46" s="27"/>
      <c r="S46" s="27"/>
      <c r="T46" s="27"/>
      <c r="U46" s="27"/>
      <c r="V46" s="646"/>
      <c r="W46" s="646"/>
      <c r="X46" s="646"/>
      <c r="Y46" s="647"/>
      <c r="Z46" s="647"/>
      <c r="AA46" s="647"/>
      <c r="AB46" s="340"/>
      <c r="AC46" s="340"/>
      <c r="AD46" s="340"/>
      <c r="AE46" s="340"/>
      <c r="AF46" s="340"/>
      <c r="AG46" s="340"/>
      <c r="AH46" s="340"/>
      <c r="AI46" s="340"/>
      <c r="AJ46" s="340"/>
      <c r="AK46" s="340"/>
      <c r="AL46" s="340"/>
      <c r="AM46" s="340"/>
      <c r="AN46" s="340"/>
      <c r="AO46" s="340"/>
    </row>
    <row r="47" spans="2:23" ht="30.75" customHeight="1">
      <c r="B47" s="340"/>
      <c r="C47" s="81" t="s">
        <v>324</v>
      </c>
      <c r="D47" s="81"/>
      <c r="E47" s="81" t="s">
        <v>325</v>
      </c>
      <c r="F47" s="85"/>
      <c r="G47" s="81"/>
      <c r="H47" s="81"/>
      <c r="I47" s="703" t="s">
        <v>326</v>
      </c>
      <c r="J47" s="703"/>
      <c r="K47" s="703"/>
      <c r="L47" s="703"/>
      <c r="M47" s="30"/>
      <c r="N47" s="30"/>
      <c r="O47" s="30"/>
      <c r="R47" s="29"/>
      <c r="S47" s="30"/>
      <c r="T47" s="30"/>
      <c r="U47" s="30"/>
      <c r="W47" s="649"/>
    </row>
    <row r="48" spans="5:34" ht="24" customHeight="1">
      <c r="E48" s="19"/>
      <c r="H48" s="30"/>
      <c r="I48" s="30"/>
      <c r="J48" s="30"/>
      <c r="K48" s="30"/>
      <c r="L48" s="30"/>
      <c r="M48" s="30"/>
      <c r="N48" s="30"/>
      <c r="O48" s="31"/>
      <c r="P48" s="31"/>
      <c r="Q48" s="31"/>
      <c r="R48" s="31"/>
      <c r="S48" s="31"/>
      <c r="T48" s="31"/>
      <c r="U48" s="31"/>
      <c r="V48" s="650"/>
      <c r="W48" s="649"/>
      <c r="X48" s="649"/>
      <c r="AB48" s="28"/>
      <c r="AC48" s="28"/>
      <c r="AD48" s="28"/>
      <c r="AE48" s="28"/>
      <c r="AF48" s="28"/>
      <c r="AG48" s="28"/>
      <c r="AH48" s="28"/>
    </row>
    <row r="49" spans="3:27" s="156" customFormat="1" ht="24" customHeight="1">
      <c r="C49" s="159"/>
      <c r="H49" s="160"/>
      <c r="I49" s="160"/>
      <c r="J49" s="160"/>
      <c r="K49" s="160"/>
      <c r="L49" s="160"/>
      <c r="M49" s="160"/>
      <c r="N49" s="160"/>
      <c r="V49" s="651"/>
      <c r="W49" s="651"/>
      <c r="X49" s="651"/>
      <c r="Y49" s="651"/>
      <c r="Z49" s="651"/>
      <c r="AA49" s="651"/>
    </row>
    <row r="50" spans="3:27" s="156" customFormat="1" ht="15">
      <c r="C50" s="157"/>
      <c r="E50" s="161"/>
      <c r="V50" s="651"/>
      <c r="W50" s="651"/>
      <c r="X50" s="651"/>
      <c r="Y50" s="651"/>
      <c r="Z50" s="651"/>
      <c r="AA50" s="651"/>
    </row>
    <row r="51" spans="4:27" s="156" customFormat="1" ht="15">
      <c r="D51" s="157"/>
      <c r="E51" s="157"/>
      <c r="F51" s="157"/>
      <c r="V51" s="651"/>
      <c r="W51" s="651"/>
      <c r="X51" s="651"/>
      <c r="Y51" s="651"/>
      <c r="Z51" s="651"/>
      <c r="AA51" s="651"/>
    </row>
    <row r="52" spans="4:27" s="156" customFormat="1" ht="15">
      <c r="D52" s="157"/>
      <c r="E52" s="157"/>
      <c r="F52" s="157"/>
      <c r="V52" s="651"/>
      <c r="W52" s="651"/>
      <c r="X52" s="651"/>
      <c r="Y52" s="651"/>
      <c r="Z52" s="651"/>
      <c r="AA52" s="651"/>
    </row>
    <row r="53" spans="5:27" s="156" customFormat="1" ht="18" customHeight="1">
      <c r="E53" s="162"/>
      <c r="G53" s="157"/>
      <c r="H53" s="157"/>
      <c r="I53" s="157"/>
      <c r="V53" s="651"/>
      <c r="W53" s="651"/>
      <c r="X53" s="651"/>
      <c r="Y53" s="651"/>
      <c r="Z53" s="651"/>
      <c r="AA53" s="651"/>
    </row>
    <row r="54" spans="5:27" s="156" customFormat="1" ht="15">
      <c r="E54" s="162"/>
      <c r="G54" s="157"/>
      <c r="H54" s="157"/>
      <c r="I54" s="157"/>
      <c r="V54" s="651"/>
      <c r="W54" s="651"/>
      <c r="X54" s="651"/>
      <c r="Y54" s="651"/>
      <c r="Z54" s="651"/>
      <c r="AA54" s="651"/>
    </row>
    <row r="55" spans="5:27" s="156" customFormat="1" ht="15">
      <c r="E55" s="162"/>
      <c r="V55" s="651"/>
      <c r="W55" s="651"/>
      <c r="X55" s="651"/>
      <c r="Y55" s="651"/>
      <c r="Z55" s="651"/>
      <c r="AA55" s="651"/>
    </row>
    <row r="56" spans="5:27" s="156" customFormat="1" ht="48" customHeight="1">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27" s="156" customFormat="1" ht="15">
      <c r="C91" s="163"/>
      <c r="D91" s="163"/>
      <c r="E91" s="162"/>
      <c r="V91" s="651"/>
      <c r="W91" s="651"/>
      <c r="X91" s="651"/>
      <c r="Y91" s="651"/>
      <c r="Z91" s="651"/>
      <c r="AA91" s="651"/>
    </row>
    <row r="92" spans="3:50" s="156" customFormat="1" ht="15">
      <c r="C92" s="163"/>
      <c r="D92" s="163"/>
      <c r="E92" s="162"/>
      <c r="V92" s="651"/>
      <c r="W92" s="651"/>
      <c r="X92" s="651"/>
      <c r="Y92" s="651"/>
      <c r="Z92" s="651"/>
      <c r="AA92" s="651"/>
      <c r="AP92" s="158"/>
      <c r="AQ92" s="158"/>
      <c r="AR92" s="158"/>
      <c r="AS92" s="158"/>
      <c r="AT92" s="158"/>
      <c r="AU92" s="158"/>
      <c r="AV92" s="158"/>
      <c r="AW92" s="158"/>
      <c r="AX92" s="158"/>
    </row>
    <row r="93" spans="3:55" s="156" customFormat="1" ht="24" customHeight="1">
      <c r="C93" s="163"/>
      <c r="D93" s="163"/>
      <c r="E93" s="162"/>
      <c r="O93" s="158"/>
      <c r="P93" s="158"/>
      <c r="Q93" s="158"/>
      <c r="R93" s="158"/>
      <c r="S93" s="158"/>
      <c r="T93" s="158"/>
      <c r="U93" s="158"/>
      <c r="V93" s="652"/>
      <c r="W93" s="652"/>
      <c r="X93" s="652"/>
      <c r="Y93" s="652"/>
      <c r="Z93" s="652"/>
      <c r="AA93" s="652"/>
      <c r="AB93" s="158"/>
      <c r="AC93" s="158"/>
      <c r="AD93" s="158"/>
      <c r="AE93" s="158"/>
      <c r="AF93" s="158"/>
      <c r="AG93" s="158"/>
      <c r="AH93" s="158"/>
      <c r="AI93" s="158"/>
      <c r="AJ93" s="158"/>
      <c r="AK93" s="158"/>
      <c r="AL93" s="158"/>
      <c r="AM93" s="158"/>
      <c r="AN93" s="158"/>
      <c r="AO93" s="158"/>
      <c r="AY93" s="158"/>
      <c r="AZ93" s="158"/>
      <c r="BA93" s="158"/>
      <c r="BB93" s="158"/>
      <c r="BC93" s="158"/>
    </row>
    <row r="94" spans="3:55" s="158" customFormat="1" ht="24" customHeight="1">
      <c r="C94" s="163"/>
      <c r="D94" s="163"/>
      <c r="E94" s="164"/>
      <c r="O94" s="156"/>
      <c r="P94" s="156"/>
      <c r="Q94" s="156"/>
      <c r="R94" s="156"/>
      <c r="S94" s="156"/>
      <c r="T94" s="156"/>
      <c r="U94" s="156"/>
      <c r="V94" s="651"/>
      <c r="W94" s="651"/>
      <c r="X94" s="651"/>
      <c r="Y94" s="651"/>
      <c r="Z94" s="651"/>
      <c r="AA94" s="651"/>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row>
    <row r="95" spans="3:27" s="156" customFormat="1" ht="84" customHeight="1">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3:27" s="156" customFormat="1" ht="15">
      <c r="C108" s="163"/>
      <c r="D108" s="163"/>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5:27" s="156" customFormat="1" ht="15">
      <c r="E114" s="162"/>
      <c r="V114" s="651"/>
      <c r="W114" s="651"/>
      <c r="X114" s="651"/>
      <c r="Y114" s="651"/>
      <c r="Z114" s="651"/>
      <c r="AA114" s="651"/>
    </row>
    <row r="115" spans="2:27" s="156" customFormat="1" ht="15">
      <c r="B115" s="16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5:27" s="156" customFormat="1" ht="15">
      <c r="E224" s="162"/>
      <c r="V224" s="651"/>
      <c r="W224" s="651"/>
      <c r="X224" s="651"/>
      <c r="Y224" s="651"/>
      <c r="Z224" s="651"/>
      <c r="AA224" s="651"/>
    </row>
    <row r="225" spans="5:27" s="156" customFormat="1" ht="15">
      <c r="E225" s="162"/>
      <c r="V225" s="651"/>
      <c r="W225" s="651"/>
      <c r="X225" s="651"/>
      <c r="Y225" s="651"/>
      <c r="Z225" s="651"/>
      <c r="AA225" s="651"/>
    </row>
    <row r="226" spans="5:27" s="156" customFormat="1" ht="15">
      <c r="E226" s="162"/>
      <c r="V226" s="651"/>
      <c r="W226" s="651"/>
      <c r="X226" s="651"/>
      <c r="Y226" s="651"/>
      <c r="Z226" s="651"/>
      <c r="AA226" s="651"/>
    </row>
    <row r="227" spans="3:7" ht="15">
      <c r="C227" s="340"/>
      <c r="D227" s="340"/>
      <c r="E227" s="348"/>
      <c r="F227" s="340"/>
      <c r="G227" s="340"/>
    </row>
    <row r="228" spans="3:7" ht="15">
      <c r="C228" s="340"/>
      <c r="D228" s="340"/>
      <c r="E228" s="348"/>
      <c r="F228" s="340"/>
      <c r="G228" s="340"/>
    </row>
    <row r="229" spans="3:7" ht="15">
      <c r="C229" s="340"/>
      <c r="D229" s="340"/>
      <c r="E229" s="348"/>
      <c r="F229" s="340"/>
      <c r="G229" s="340"/>
    </row>
    <row r="230" spans="3:7" ht="15">
      <c r="C230" s="340"/>
      <c r="D230" s="340"/>
      <c r="E230" s="348"/>
      <c r="F230" s="340"/>
      <c r="G230" s="340"/>
    </row>
    <row r="231" spans="3:7" ht="15">
      <c r="C231" s="340"/>
      <c r="D231" s="340"/>
      <c r="E231" s="348"/>
      <c r="F231" s="340"/>
      <c r="G231" s="340"/>
    </row>
    <row r="232" spans="3:7" ht="15">
      <c r="C232" s="340"/>
      <c r="D232" s="340"/>
      <c r="E232" s="348"/>
      <c r="F232" s="340"/>
      <c r="G232" s="340"/>
    </row>
    <row r="233" spans="3:7" ht="15">
      <c r="C233" s="340"/>
      <c r="D233" s="340"/>
      <c r="E233" s="348"/>
      <c r="F233" s="340"/>
      <c r="G233" s="340"/>
    </row>
    <row r="234" spans="3:7" ht="15">
      <c r="C234" s="340"/>
      <c r="D234" s="340"/>
      <c r="E234" s="348"/>
      <c r="F234" s="340"/>
      <c r="G234" s="340"/>
    </row>
    <row r="235" spans="3:7" ht="15">
      <c r="C235" s="340"/>
      <c r="D235" s="340"/>
      <c r="E235" s="348"/>
      <c r="F235" s="340"/>
      <c r="G235" s="340"/>
    </row>
    <row r="236" spans="3:7" ht="15">
      <c r="C236" s="340"/>
      <c r="D236" s="340"/>
      <c r="E236" s="348"/>
      <c r="F236" s="340"/>
      <c r="G236" s="340"/>
    </row>
    <row r="237" spans="3:7" ht="15">
      <c r="C237" s="340"/>
      <c r="D237" s="340"/>
      <c r="E237" s="348"/>
      <c r="F237" s="340"/>
      <c r="G237" s="340"/>
    </row>
    <row r="238" spans="3:7" ht="15">
      <c r="C238" s="340"/>
      <c r="D238" s="340"/>
      <c r="E238" s="348"/>
      <c r="F238" s="340"/>
      <c r="G238" s="340"/>
    </row>
    <row r="239" spans="3:7" ht="15">
      <c r="C239" s="340"/>
      <c r="D239" s="340"/>
      <c r="E239" s="348"/>
      <c r="F239" s="340"/>
      <c r="G239" s="340"/>
    </row>
    <row r="240" spans="3:7" ht="15">
      <c r="C240" s="340"/>
      <c r="D240" s="340"/>
      <c r="E240" s="348"/>
      <c r="F240" s="340"/>
      <c r="G240" s="340"/>
    </row>
    <row r="241" spans="3:7" ht="15">
      <c r="C241" s="340"/>
      <c r="D241" s="340"/>
      <c r="E241" s="348"/>
      <c r="F241" s="340"/>
      <c r="G241" s="340"/>
    </row>
    <row r="242" spans="3:7" ht="15">
      <c r="C242" s="340"/>
      <c r="D242" s="340"/>
      <c r="E242" s="348"/>
      <c r="F242" s="340"/>
      <c r="G242" s="340"/>
    </row>
    <row r="243" spans="3:7" ht="15">
      <c r="C243" s="340"/>
      <c r="D243" s="340"/>
      <c r="E243" s="348"/>
      <c r="F243" s="340"/>
      <c r="G243" s="340"/>
    </row>
    <row r="244" spans="3:7" ht="15">
      <c r="C244" s="340"/>
      <c r="D244" s="340"/>
      <c r="E244" s="348"/>
      <c r="F244" s="340"/>
      <c r="G244" s="340"/>
    </row>
    <row r="245" spans="3:7" ht="15">
      <c r="C245" s="340"/>
      <c r="D245" s="340"/>
      <c r="E245" s="348"/>
      <c r="F245" s="340"/>
      <c r="G245" s="340"/>
    </row>
    <row r="246" spans="3:7" ht="15">
      <c r="C246" s="340"/>
      <c r="D246" s="340"/>
      <c r="E246" s="348"/>
      <c r="F246" s="340"/>
      <c r="G246" s="340"/>
    </row>
    <row r="247" spans="3:7" ht="15">
      <c r="C247" s="340"/>
      <c r="D247" s="340"/>
      <c r="E247" s="348"/>
      <c r="F247" s="340"/>
      <c r="G247" s="340"/>
    </row>
    <row r="248" spans="3:7" ht="15">
      <c r="C248" s="340"/>
      <c r="D248" s="340"/>
      <c r="E248" s="348"/>
      <c r="F248" s="340"/>
      <c r="G248" s="340"/>
    </row>
    <row r="249" spans="3:7" ht="15">
      <c r="C249" s="340"/>
      <c r="D249" s="340"/>
      <c r="E249" s="348"/>
      <c r="F249" s="340"/>
      <c r="G249" s="340"/>
    </row>
    <row r="250" spans="3:7" ht="15">
      <c r="C250" s="340"/>
      <c r="D250" s="340"/>
      <c r="E250" s="348"/>
      <c r="F250" s="340"/>
      <c r="G250" s="340"/>
    </row>
    <row r="251" spans="3:7" ht="15">
      <c r="C251" s="340"/>
      <c r="D251" s="340"/>
      <c r="E251" s="348"/>
      <c r="F251" s="340"/>
      <c r="G251" s="340"/>
    </row>
    <row r="252" spans="3:7" ht="15">
      <c r="C252" s="340"/>
      <c r="D252" s="340"/>
      <c r="E252" s="348"/>
      <c r="F252" s="340"/>
      <c r="G252" s="340"/>
    </row>
    <row r="253" spans="3:7" ht="15">
      <c r="C253" s="340"/>
      <c r="D253" s="340"/>
      <c r="E253" s="348"/>
      <c r="F253" s="340"/>
      <c r="G253" s="340"/>
    </row>
    <row r="254" spans="3:7" ht="15">
      <c r="C254" s="340"/>
      <c r="D254" s="340"/>
      <c r="E254" s="348"/>
      <c r="F254" s="340"/>
      <c r="G254" s="340"/>
    </row>
    <row r="255" spans="3:7" ht="15">
      <c r="C255" s="340"/>
      <c r="D255" s="340"/>
      <c r="E255" s="348"/>
      <c r="F255" s="340"/>
      <c r="G255" s="340"/>
    </row>
    <row r="256" spans="3:7" ht="15">
      <c r="C256" s="340"/>
      <c r="D256" s="340"/>
      <c r="E256" s="348"/>
      <c r="F256" s="340"/>
      <c r="G256" s="340"/>
    </row>
    <row r="257" spans="3:7" ht="15">
      <c r="C257" s="340"/>
      <c r="D257" s="340"/>
      <c r="E257" s="348"/>
      <c r="F257" s="340"/>
      <c r="G257" s="340"/>
    </row>
    <row r="258" spans="3:7" ht="15">
      <c r="C258" s="340"/>
      <c r="D258" s="340"/>
      <c r="E258" s="348"/>
      <c r="F258" s="340"/>
      <c r="G258" s="340"/>
    </row>
    <row r="259" spans="3:7" ht="15">
      <c r="C259" s="340"/>
      <c r="D259" s="340"/>
      <c r="E259" s="348"/>
      <c r="F259" s="340"/>
      <c r="G259" s="340"/>
    </row>
    <row r="260" spans="3:7" ht="15">
      <c r="C260" s="340"/>
      <c r="D260" s="340"/>
      <c r="E260" s="348"/>
      <c r="F260" s="340"/>
      <c r="G260" s="340"/>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row r="600" spans="3:7" ht="15">
      <c r="C600" s="340"/>
      <c r="D600" s="340"/>
      <c r="E600" s="348"/>
      <c r="F600" s="340"/>
      <c r="G600" s="340"/>
    </row>
  </sheetData>
  <sheetProtection algorithmName="SHA-512" hashValue="/dALU5XKxx1GG4inQcFSxBtryVDNrYuIRCUiwNQ8WcbuuHq8dJkZS1qztuAFO4SB/mAaUHsIiw4cbjeS1Tl1sQ==" saltValue="to77KweBko5efTmMRQZJ0g==" spinCount="100000" sheet="1" objects="1" scenarios="1"/>
  <mergeCells count="10">
    <mergeCell ref="C45:E45"/>
    <mergeCell ref="I45:L45"/>
    <mergeCell ref="I46:L46"/>
    <mergeCell ref="I47:L47"/>
    <mergeCell ref="C35:E43"/>
    <mergeCell ref="F39:H39"/>
    <mergeCell ref="F40:H40"/>
    <mergeCell ref="F41:H41"/>
    <mergeCell ref="C44:E44"/>
    <mergeCell ref="I44:L44"/>
  </mergeCells>
  <conditionalFormatting sqref="M4:M34">
    <cfRule type="cellIs" priority="184" dxfId="100" operator="greaterThan">
      <formula>0</formula>
    </cfRule>
  </conditionalFormatting>
  <conditionalFormatting sqref="M35">
    <cfRule type="cellIs" priority="269" dxfId="3" operator="greaterThan">
      <formula>0</formula>
    </cfRule>
  </conditionalFormatting>
  <conditionalFormatting sqref="O4:O34">
    <cfRule type="cellIs" priority="183" dxfId="24" operator="greaterThan">
      <formula>$O$39</formula>
    </cfRule>
    <cfRule type="cellIs" priority="182" dxfId="97" operator="equal">
      <formula>"                            you"</formula>
    </cfRule>
    <cfRule type="cellIs" priority="181" dxfId="29" operator="equal">
      <formula>"                            Steve"</formula>
    </cfRule>
  </conditionalFormatting>
  <conditionalFormatting sqref="O37">
    <cfRule type="cellIs" priority="262" dxfId="3" operator="greaterThan">
      <formula>$O$39</formula>
    </cfRule>
  </conditionalFormatting>
  <conditionalFormatting sqref="Q4:Q34">
    <cfRule type="cellIs" priority="215" dxfId="6" operator="greaterThan">
      <formula>$Q$39</formula>
    </cfRule>
  </conditionalFormatting>
  <conditionalFormatting sqref="Q36">
    <cfRule type="cellIs" priority="209" dxfId="4" operator="greaterThan">
      <formula>$Q$41</formula>
    </cfRule>
    <cfRule type="cellIs" priority="195" dxfId="2" operator="equal">
      <formula>$Q$41+AVERAGE($Q$4:$Q$34)</formula>
    </cfRule>
  </conditionalFormatting>
  <conditionalFormatting sqref="Q37">
    <cfRule type="cellIs" priority="226" dxfId="3" operator="greaterThan">
      <formula>$Q$39</formula>
    </cfRule>
    <cfRule type="cellIs" priority="225" dxfId="2" operator="equal">
      <formula>$Q$39+MAX($Q$4:$Q$34)</formula>
    </cfRule>
  </conditionalFormatting>
  <conditionalFormatting sqref="R4:R34">
    <cfRule type="cellIs" priority="180" dxfId="6" operator="between">
      <formula>$R$39</formula>
      <formula>99999</formula>
    </cfRule>
  </conditionalFormatting>
  <conditionalFormatting sqref="R36">
    <cfRule type="cellIs" priority="208" dxfId="2" operator="equal">
      <formula>$R$41+AVERAGE($R$4:$R$34)</formula>
    </cfRule>
    <cfRule type="cellIs" priority="267" dxfId="4" operator="greaterThan">
      <formula>$R$41</formula>
    </cfRule>
  </conditionalFormatting>
  <conditionalFormatting sqref="R37">
    <cfRule type="cellIs" priority="254" dxfId="3" operator="greaterThan">
      <formula>$R$39</formula>
    </cfRule>
    <cfRule type="cellIs" priority="253" dxfId="2" operator="equal">
      <formula>$R$39+MAX($R$4:$R$34)</formula>
    </cfRule>
  </conditionalFormatting>
  <conditionalFormatting sqref="S4:S34">
    <cfRule type="cellIs" priority="279" dxfId="6" operator="lessThan">
      <formula>$S$40</formula>
    </cfRule>
  </conditionalFormatting>
  <conditionalFormatting sqref="S36">
    <cfRule type="cellIs" priority="159" dxfId="4" operator="lessThan">
      <formula>$S$41</formula>
    </cfRule>
    <cfRule type="cellIs" priority="158" dxfId="2" operator="equal">
      <formula>$S$41+AVERAGE($S$4:$S$34)</formula>
    </cfRule>
  </conditionalFormatting>
  <conditionalFormatting sqref="S37">
    <cfRule type="cellIs" priority="248" dxfId="3" operator="greaterThan">
      <formula>$S$39</formula>
    </cfRule>
    <cfRule type="cellIs" priority="247" dxfId="2" operator="equal">
      <formula>$S$39+MAX($S$4:$S$34)</formula>
    </cfRule>
  </conditionalFormatting>
  <conditionalFormatting sqref="S38">
    <cfRule type="cellIs" priority="172" dxfId="2" operator="equal">
      <formula>$S$40+MIN($S$4:$S$34)</formula>
    </cfRule>
    <cfRule type="cellIs" priority="268" dxfId="3" operator="lessThan">
      <formula>$S$40</formula>
    </cfRule>
  </conditionalFormatting>
  <conditionalFormatting sqref="T4:T34">
    <cfRule type="cellIs" priority="42" dxfId="24" operator="greaterThan">
      <formula>$T$41</formula>
    </cfRule>
  </conditionalFormatting>
  <conditionalFormatting sqref="U4:U34">
    <cfRule type="cellIs" priority="41" dxfId="24" operator="greaterThan">
      <formula>$U$41</formula>
    </cfRule>
  </conditionalFormatting>
  <conditionalFormatting sqref="W4:W34">
    <cfRule type="cellIs" priority="213" dxfId="6" operator="greaterThan">
      <formula>$W$39</formula>
    </cfRule>
  </conditionalFormatting>
  <conditionalFormatting sqref="W36">
    <cfRule type="cellIs" priority="191" dxfId="2" operator="equal">
      <formula>$W$41+AVERAGE($W$4:$W$34)</formula>
    </cfRule>
    <cfRule type="cellIs" priority="192" dxfId="4" operator="greaterThan">
      <formula>$W$41</formula>
    </cfRule>
  </conditionalFormatting>
  <conditionalFormatting sqref="W37">
    <cfRule type="cellIs" priority="222" dxfId="3" operator="greaterThan">
      <formula>$W$39</formula>
    </cfRule>
    <cfRule type="cellIs" priority="173" dxfId="2" operator="equal">
      <formula>$W$39+MAX($W$4:$W$34)</formula>
    </cfRule>
  </conditionalFormatting>
  <conditionalFormatting sqref="X4:X34">
    <cfRule type="cellIs" priority="178" dxfId="6" operator="between">
      <formula>$X$39</formula>
      <formula>9999</formula>
    </cfRule>
  </conditionalFormatting>
  <conditionalFormatting sqref="X36">
    <cfRule type="cellIs" priority="205" dxfId="4" operator="greaterThan">
      <formula>$X$41</formula>
    </cfRule>
    <cfRule type="cellIs" priority="204" dxfId="2" operator="equal">
      <formula>$X$41+AVERAGE($X$4:$X$34)</formula>
    </cfRule>
  </conditionalFormatting>
  <conditionalFormatting sqref="X37">
    <cfRule type="cellIs" priority="246" dxfId="3" operator="greaterThan">
      <formula>$X$39</formula>
    </cfRule>
    <cfRule type="cellIs" priority="245" dxfId="2" operator="equal">
      <formula>$X$39+MAX($X$4:$X$34)</formula>
    </cfRule>
  </conditionalFormatting>
  <conditionalFormatting sqref="Y4:Y34">
    <cfRule type="cellIs" priority="285" dxfId="6" operator="lessThan">
      <formula>$Y$40</formula>
    </cfRule>
  </conditionalFormatting>
  <conditionalFormatting sqref="Y36">
    <cfRule type="cellIs" priority="155" dxfId="4" operator="lessThan">
      <formula>$Y$41</formula>
    </cfRule>
    <cfRule type="cellIs" priority="154" dxfId="2" operator="equal">
      <formula>$Y$41+AVERAGE($Y$4:$Y$34)</formula>
    </cfRule>
  </conditionalFormatting>
  <conditionalFormatting sqref="Y37">
    <cfRule type="cellIs" priority="244" dxfId="3" operator="greaterThan">
      <formula>$Y$39</formula>
    </cfRule>
    <cfRule type="cellIs" priority="243" dxfId="2" operator="equal">
      <formula>$Y$39+MAX($Y$4:$Y$34)</formula>
    </cfRule>
  </conditionalFormatting>
  <conditionalFormatting sqref="Y38">
    <cfRule type="cellIs" priority="169" dxfId="3" operator="lessThan">
      <formula>$Y$40</formula>
    </cfRule>
    <cfRule type="cellIs" priority="168" dxfId="2" operator="equal">
      <formula>$Y$40+MIN($Y$4:$Y$34)</formula>
    </cfRule>
  </conditionalFormatting>
  <conditionalFormatting sqref="Z4:Z34">
    <cfRule type="cellIs" priority="14" dxfId="24" operator="greaterThan">
      <formula>$Z$41</formula>
    </cfRule>
  </conditionalFormatting>
  <conditionalFormatting sqref="AA4:AA34">
    <cfRule type="cellIs" priority="13" dxfId="24" operator="greaterThan">
      <formula>$AA$41</formula>
    </cfRule>
  </conditionalFormatting>
  <conditionalFormatting sqref="AC4:AC34">
    <cfRule type="cellIs" priority="212" dxfId="6" operator="greaterThan">
      <formula>$AC$39</formula>
    </cfRule>
  </conditionalFormatting>
  <conditionalFormatting sqref="AC36">
    <cfRule type="cellIs" priority="190" dxfId="4" operator="greaterThan">
      <formula>$AC$41</formula>
    </cfRule>
    <cfRule type="cellIs" priority="189" dxfId="2" operator="equal">
      <formula>$AC$41+AVERAGE($AC$4:$AC$34)</formula>
    </cfRule>
  </conditionalFormatting>
  <conditionalFormatting sqref="AC37">
    <cfRule type="cellIs" priority="220" dxfId="2" operator="equal">
      <formula>$AC$39+MAX($AC$4:$AC$34)</formula>
    </cfRule>
    <cfRule type="cellIs" priority="221" dxfId="3" operator="greaterThan">
      <formula>$AC$39</formula>
    </cfRule>
  </conditionalFormatting>
  <conditionalFormatting sqref="AD4:AD34">
    <cfRule type="cellIs" priority="177" dxfId="6" operator="between">
      <formula>$AD$39</formula>
      <formula>9999</formula>
    </cfRule>
  </conditionalFormatting>
  <conditionalFormatting sqref="AD36">
    <cfRule type="cellIs" priority="203" dxfId="4" operator="greaterThan">
      <formula>$AD$41</formula>
    </cfRule>
    <cfRule type="cellIs" priority="202" dxfId="2" operator="equal">
      <formula>$AD$41+AVERAGE($AD$4:$AD$34)</formula>
    </cfRule>
  </conditionalFormatting>
  <conditionalFormatting sqref="AD37">
    <cfRule type="cellIs" priority="241" dxfId="2" operator="equal">
      <formula>$AD$39+MAX($AD$4:$AD$34)</formula>
    </cfRule>
    <cfRule type="cellIs" priority="242" dxfId="3" operator="greaterThan">
      <formula>$AD$39</formula>
    </cfRule>
  </conditionalFormatting>
  <conditionalFormatting sqref="AE4:AE34">
    <cfRule type="cellIs" priority="286" dxfId="6" operator="lessThan">
      <formula>$AE$40</formula>
    </cfRule>
  </conditionalFormatting>
  <conditionalFormatting sqref="AE36">
    <cfRule type="cellIs" priority="152" dxfId="2" operator="equal">
      <formula>$AE$41+AVERAGE($AE$4:$AE$34)</formula>
    </cfRule>
    <cfRule type="cellIs" priority="153" dxfId="4" operator="lessThan">
      <formula>$AE$41</formula>
    </cfRule>
  </conditionalFormatting>
  <conditionalFormatting sqref="AE37">
    <cfRule type="cellIs" priority="239" dxfId="2" operator="equal">
      <formula>$AE$39+MAX($AE$4:$AE$34)</formula>
    </cfRule>
    <cfRule type="cellIs" priority="240" dxfId="3" operator="greaterThan">
      <formula>$AE$39</formula>
    </cfRule>
  </conditionalFormatting>
  <conditionalFormatting sqref="AE38">
    <cfRule type="cellIs" priority="166" dxfId="2" operator="equal">
      <formula>$AE$40+MIN($AE$4:$AE$34)</formula>
    </cfRule>
    <cfRule type="cellIs" priority="167" dxfId="3" operator="lessThan">
      <formula>$AE$40</formula>
    </cfRule>
  </conditionalFormatting>
  <conditionalFormatting sqref="AF4:AF34">
    <cfRule type="cellIs" priority="29" dxfId="24" operator="greaterThan">
      <formula>$AF$41</formula>
    </cfRule>
  </conditionalFormatting>
  <conditionalFormatting sqref="AG4:AG34">
    <cfRule type="cellIs" priority="28" dxfId="24" operator="greaterThan">
      <formula>$AG$41</formula>
    </cfRule>
  </conditionalFormatting>
  <conditionalFormatting sqref="AI4 AI6 AI8 AI10 AI12 AI14 AI16 AI18 AI20 AI22 AI24 AI26 AI28 AI30 AI32 AI34">
    <cfRule type="containsBlanks" priority="259" dxfId="37">
      <formula>LEN(TRIM(AI4))=0</formula>
    </cfRule>
  </conditionalFormatting>
  <conditionalFormatting sqref="AI4:AI34">
    <cfRule type="cellIs" priority="260" dxfId="6" operator="lessThan">
      <formula>$AI$40</formula>
    </cfRule>
  </conditionalFormatting>
  <conditionalFormatting sqref="AI5 AI7 AI9 AI11 AI13 AI15 AI17 AI19 AI21 AI23 AI25 AI27 AI29 AI31 AI33">
    <cfRule type="containsBlanks" priority="258" dxfId="29">
      <formula>LEN(TRIM(AI5))=0</formula>
    </cfRule>
  </conditionalFormatting>
  <conditionalFormatting sqref="AI36">
    <cfRule type="cellIs" priority="261" dxfId="4" operator="lessThan">
      <formula>$AI$41</formula>
    </cfRule>
  </conditionalFormatting>
  <conditionalFormatting sqref="AI38">
    <cfRule type="cellIs" priority="270" dxfId="3" operator="lessThan">
      <formula>$AI$40</formula>
    </cfRule>
  </conditionalFormatting>
  <conditionalFormatting sqref="AK4 AK6 AK8 AK10 AK12 AK14 AK16 AK18 AK20 AK22 AK24 AK26 AK28 AK30 AK32 AK34">
    <cfRule type="containsBlanks" priority="271" dxfId="32">
      <formula>LEN(TRIM(AK4))=0</formula>
    </cfRule>
  </conditionalFormatting>
  <conditionalFormatting sqref="AK4:AK34">
    <cfRule type="cellIs" priority="287" dxfId="24" operator="lessThan">
      <formula>$AK$40</formula>
    </cfRule>
    <cfRule type="cellIs" priority="277" dxfId="30" operator="greaterThan">
      <formula>$AK$39</formula>
    </cfRule>
  </conditionalFormatting>
  <conditionalFormatting sqref="AK5 AK7 AK9 AK11 AK13 AK15 AK17 AK19 AK21 AK23 AK25 AK27 AK29 AK31 AK33">
    <cfRule type="containsBlanks" priority="276" dxfId="29">
      <formula>LEN(TRIM(AK5))=0</formula>
    </cfRule>
  </conditionalFormatting>
  <conditionalFormatting sqref="AK37">
    <cfRule type="cellIs" priority="266" dxfId="28" operator="greaterThan">
      <formula>$AK$39</formula>
    </cfRule>
  </conditionalFormatting>
  <conditionalFormatting sqref="AK38">
    <cfRule type="cellIs" priority="265" dxfId="3" operator="lessThan">
      <formula>$AK$40</formula>
    </cfRule>
  </conditionalFormatting>
  <conditionalFormatting sqref="AM4:AM34">
    <cfRule type="cellIs" priority="272" dxfId="6" operator="greaterThan">
      <formula>$AM$39</formula>
    </cfRule>
  </conditionalFormatting>
  <conditionalFormatting sqref="AM37">
    <cfRule type="cellIs" priority="264" dxfId="3" operator="greaterThan">
      <formula>$AM$39</formula>
    </cfRule>
  </conditionalFormatting>
  <conditionalFormatting sqref="AO4:AO34">
    <cfRule type="cellIs" priority="257" dxfId="24" operator="greaterThan">
      <formula>$AO$39</formula>
    </cfRule>
  </conditionalFormatting>
  <conditionalFormatting sqref="AO36">
    <cfRule type="cellIs" priority="256" dxfId="4" operator="greaterThan">
      <formula>$AO$41</formula>
    </cfRule>
  </conditionalFormatting>
  <conditionalFormatting sqref="AO37">
    <cfRule type="cellIs" priority="255" dxfId="3" operator="greaterThan">
      <formula>$AO$39</formula>
    </cfRule>
  </conditionalFormatting>
  <conditionalFormatting sqref="AP4:AP34">
    <cfRule type="cellIs" priority="143" dxfId="6" operator="greaterThan">
      <formula>$AP$39</formula>
    </cfRule>
  </conditionalFormatting>
  <conditionalFormatting sqref="AP36">
    <cfRule type="cellIs" priority="142" dxfId="4" operator="greaterThan">
      <formula>$AP$41</formula>
    </cfRule>
    <cfRule type="cellIs" priority="141" dxfId="2" operator="equal">
      <formula>$AP$41+AVERAGE($AP$4:$AP$34)</formula>
    </cfRule>
  </conditionalFormatting>
  <conditionalFormatting sqref="AP37">
    <cfRule type="cellIs" priority="26" dxfId="3" operator="greaterThan">
      <formula>$AP$39</formula>
    </cfRule>
    <cfRule type="cellIs" priority="25" dxfId="2" operator="equal">
      <formula>$AP$39+MAX($AP$4:$AP$34)</formula>
    </cfRule>
  </conditionalFormatting>
  <conditionalFormatting sqref="AQ4:AQ34">
    <cfRule type="cellIs" priority="140" dxfId="6" operator="between">
      <formula>$AQ$39</formula>
      <formula>9999</formula>
    </cfRule>
  </conditionalFormatting>
  <conditionalFormatting sqref="AQ36">
    <cfRule type="cellIs" priority="139" dxfId="4" operator="greaterThan">
      <formula>$AQ$41</formula>
    </cfRule>
    <cfRule type="cellIs" priority="138" dxfId="2" operator="equal">
      <formula>$AQ$41+AVERAGE($AQ$4:$AQ$34)</formula>
    </cfRule>
  </conditionalFormatting>
  <conditionalFormatting sqref="AQ37">
    <cfRule type="cellIs" priority="145" dxfId="3" operator="greaterThan">
      <formula>$AQ$39</formula>
    </cfRule>
    <cfRule type="cellIs" priority="144" dxfId="2" operator="equal">
      <formula>$AQ$39+MAX($AQ$4:$AQ$34)</formula>
    </cfRule>
  </conditionalFormatting>
  <conditionalFormatting sqref="AR4:AR34">
    <cfRule type="cellIs" priority="210" dxfId="6" operator="greaterThan">
      <formula>$AR$39</formula>
    </cfRule>
  </conditionalFormatting>
  <conditionalFormatting sqref="AR36">
    <cfRule type="cellIs" priority="186" dxfId="4" operator="greaterThan">
      <formula>$AR$41</formula>
    </cfRule>
    <cfRule type="cellIs" priority="185" dxfId="2" operator="equal">
      <formula>$AR$41+AVERAGE($AR$4:$AR$34)</formula>
    </cfRule>
  </conditionalFormatting>
  <conditionalFormatting sqref="AR37">
    <cfRule type="cellIs" priority="217" dxfId="3" operator="greaterThan">
      <formula>$AR$39</formula>
    </cfRule>
    <cfRule type="cellIs" priority="216" dxfId="2" operator="equal">
      <formula>$AR$39+MAX($AR$4:$AR$34)</formula>
    </cfRule>
  </conditionalFormatting>
  <conditionalFormatting sqref="AS4:AS34">
    <cfRule type="cellIs" priority="174" dxfId="6" operator="between">
      <formula>$AS$39</formula>
      <formula>9999</formula>
    </cfRule>
  </conditionalFormatting>
  <conditionalFormatting sqref="AS36">
    <cfRule type="cellIs" priority="196" dxfId="2" operator="equal">
      <formula>$AS$41+AVERAGE($AS$4:$AS$34)</formula>
    </cfRule>
    <cfRule type="cellIs" priority="197" dxfId="4" operator="greaterThan">
      <formula>$AS$41</formula>
    </cfRule>
  </conditionalFormatting>
  <conditionalFormatting sqref="AS37">
    <cfRule type="cellIs" priority="230" dxfId="3" operator="greaterThan">
      <formula>$AS$39</formula>
    </cfRule>
    <cfRule type="cellIs" priority="229" dxfId="2" operator="equal">
      <formula>$AS$39+MAX($AS$4:$AS$34)</formula>
    </cfRule>
  </conditionalFormatting>
  <dataValidations count="4">
    <dataValidation type="decimal" allowBlank="1" showInputMessage="1" showErrorMessage="1" errorTitle="Numbers Only" error="Enter Numbers Only" sqref="W39:AA41 AM4:AM38 AJ39:AJ40 Q39:S41 AR39:AS41 AC39:AE41 AI40:AI41 AQ41 AP39:AP41 AO41 AK40 I4:N41 O4:AK38 AO4:AR38">
      <formula1>0</formula1>
      <formula2>99999999</formula2>
    </dataValidation>
    <dataValidation allowBlank="1" showInputMessage="1" showErrorMessage="1" errorTitle="Numbers Only" error="Enter Numbers Only" sqref="AB39:AB41 AI39 AJ41:AK41 AO39:AO40 AK39 AQ39:AQ40 O39:P41 AF39:AH41 T39:V41 AL39:AN41"/>
    <dataValidation type="custom" allowBlank="1" showInputMessage="1" showErrorMessage="1" error="Only the less than symbol &quot;&lt;&quot; may be entered in this column." sqref="AL4:AL34 AN4:AN34">
      <formula1>AL4:AL12318="&lt;"</formula1>
    </dataValidation>
    <dataValidation type="decimal" allowBlank="1" showInputMessage="1" showErrorMessage="1" error="Enter Numbers Only" sqref="Z2:AA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B1:CG600"/>
  <sheetViews>
    <sheetView zoomScale="60" zoomScaleNormal="60" zoomScalePageLayoutView="55" workbookViewId="0" topLeftCell="U19">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85" width="8.7109375" style="156" customWidth="1"/>
    <col min="86" max="16384" width="8.7109375" style="19" customWidth="1"/>
  </cols>
  <sheetData>
    <row r="1" spans="2:85"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334"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5"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row>
    <row r="2" spans="2:85" s="6" customFormat="1" ht="111" customHeight="1" hidden="1" thickBot="1">
      <c r="B2" s="88"/>
      <c r="C2" s="7"/>
      <c r="D2" s="7"/>
      <c r="E2" s="8"/>
      <c r="F2" s="9"/>
      <c r="G2" s="9"/>
      <c r="H2" s="3" t="s">
        <v>227</v>
      </c>
      <c r="I2" s="304">
        <v>46529</v>
      </c>
      <c r="J2" s="505">
        <v>50050</v>
      </c>
      <c r="K2" s="505"/>
      <c r="L2" s="505">
        <v>50050</v>
      </c>
      <c r="M2" s="505">
        <v>80998</v>
      </c>
      <c r="N2" s="505">
        <v>10</v>
      </c>
      <c r="O2" s="503" t="s">
        <v>228</v>
      </c>
      <c r="P2" s="304">
        <v>80082</v>
      </c>
      <c r="Q2" s="505">
        <v>80082</v>
      </c>
      <c r="R2" s="505"/>
      <c r="S2" s="505">
        <v>80358</v>
      </c>
      <c r="T2" s="505"/>
      <c r="U2" s="503"/>
      <c r="V2" s="610" t="s">
        <v>229</v>
      </c>
      <c r="W2" s="611" t="s">
        <v>229</v>
      </c>
      <c r="X2" s="611"/>
      <c r="Y2" s="611"/>
      <c r="Z2" s="611"/>
      <c r="AA2" s="612"/>
      <c r="AB2" s="304" t="s">
        <v>230</v>
      </c>
      <c r="AC2" s="505" t="s">
        <v>230</v>
      </c>
      <c r="AD2" s="505"/>
      <c r="AE2" s="505">
        <v>81011</v>
      </c>
      <c r="AF2" s="505"/>
      <c r="AG2" s="503"/>
      <c r="AH2" s="305"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row>
    <row r="3" spans="2:85" s="6" customFormat="1" ht="220.5" customHeight="1" hidden="1" thickBot="1">
      <c r="B3" s="89" t="s">
        <v>165</v>
      </c>
      <c r="C3" s="16" t="s">
        <v>236</v>
      </c>
      <c r="D3" s="16" t="s">
        <v>237</v>
      </c>
      <c r="E3" s="32" t="s">
        <v>238</v>
      </c>
      <c r="F3" s="16" t="s">
        <v>239</v>
      </c>
      <c r="G3" s="16" t="s">
        <v>240</v>
      </c>
      <c r="H3" s="308" t="s">
        <v>241</v>
      </c>
      <c r="I3" s="4" t="s">
        <v>242</v>
      </c>
      <c r="J3" s="334" t="s">
        <v>243</v>
      </c>
      <c r="K3" s="334" t="s">
        <v>244</v>
      </c>
      <c r="L3" s="334" t="s">
        <v>246</v>
      </c>
      <c r="M3" s="334" t="s">
        <v>247</v>
      </c>
      <c r="N3" s="334" t="s">
        <v>248</v>
      </c>
      <c r="O3" s="335" t="s">
        <v>249</v>
      </c>
      <c r="P3" s="4" t="s">
        <v>250</v>
      </c>
      <c r="Q3" s="334"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5"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row>
    <row r="4" spans="2:45" ht="21" customHeight="1">
      <c r="B4" s="88"/>
      <c r="C4" s="325" t="str">
        <f>'Permit Limits'!E5</f>
        <v>TN0020621</v>
      </c>
      <c r="D4" s="325" t="str">
        <f>'Permit Limits'!D10</f>
        <v>External Outfall</v>
      </c>
      <c r="E4" s="326" t="str">
        <f>'Permit Limits'!E10</f>
        <v>001</v>
      </c>
      <c r="F4" s="325">
        <f>'Permit Limits'!H5</f>
        <v>2024</v>
      </c>
      <c r="G4" s="20" t="s">
        <v>333</v>
      </c>
      <c r="H4" s="327">
        <v>1</v>
      </c>
      <c r="I4" s="307"/>
      <c r="J4" s="306"/>
      <c r="K4" s="306"/>
      <c r="L4" s="306"/>
      <c r="M4" s="299"/>
      <c r="N4" s="299"/>
      <c r="O4" s="68"/>
      <c r="P4" s="298"/>
      <c r="Q4" s="299"/>
      <c r="R4" s="356" t="str">
        <f>IF(Q4&lt;&gt;0,(8.34*L4*Q4),"")</f>
        <v/>
      </c>
      <c r="S4" s="356" t="str">
        <f>IF(P4&lt;&gt;0,(1-Q4/P4)*100,"")</f>
        <v/>
      </c>
      <c r="T4" s="299"/>
      <c r="U4" s="68"/>
      <c r="V4" s="613"/>
      <c r="W4" s="306"/>
      <c r="X4" s="614" t="str">
        <f aca="true" t="shared" si="0" ref="X4:X34">IF(W4&lt;&gt;0,(8.34*L4*W4),"")</f>
        <v/>
      </c>
      <c r="Y4" s="614" t="str">
        <f aca="true" t="shared" si="1" ref="Y4:Y34">IF(V4&lt;&gt;0,(1-W4/V4)*100,"")</f>
        <v/>
      </c>
      <c r="Z4" s="306"/>
      <c r="AA4" s="615"/>
      <c r="AB4" s="298"/>
      <c r="AC4" s="299"/>
      <c r="AD4" s="356" t="str">
        <f aca="true" t="shared" si="2" ref="AD4:AD34">IF(AC4&lt;&gt;0,(8.34*L4*AC4),"")</f>
        <v/>
      </c>
      <c r="AE4" s="356" t="str">
        <f>IF(AB4&lt;&gt;0,(1-AC4/AB4)*100,"")</f>
        <v/>
      </c>
      <c r="AF4" s="299"/>
      <c r="AG4" s="68"/>
      <c r="AH4" s="301"/>
      <c r="AI4" s="68"/>
      <c r="AJ4" s="298"/>
      <c r="AK4" s="68"/>
      <c r="AL4" s="302"/>
      <c r="AM4" s="300"/>
      <c r="AN4" s="55"/>
      <c r="AO4" s="68"/>
      <c r="AP4" s="299"/>
      <c r="AQ4" s="356" t="str">
        <f aca="true" t="shared" si="3" ref="AQ4:AQ34">IF(AP4&lt;&gt;0,(8.34*L4*AP4),"")</f>
        <v/>
      </c>
      <c r="AR4" s="299"/>
      <c r="AS4" s="356" t="str">
        <f aca="true" t="shared" si="4" ref="AS4:AS34">IF(AR4&lt;&gt;0,(8.34*L4*AR4),"")</f>
        <v/>
      </c>
    </row>
    <row r="5" spans="2:45" ht="21" customHeight="1">
      <c r="B5" s="88"/>
      <c r="C5" s="329" t="str">
        <f>C4</f>
        <v>TN0020621</v>
      </c>
      <c r="D5" s="329" t="str">
        <f>D4</f>
        <v>External Outfall</v>
      </c>
      <c r="E5" s="328" t="str">
        <f>E4</f>
        <v>001</v>
      </c>
      <c r="F5" s="329">
        <f>F4</f>
        <v>2024</v>
      </c>
      <c r="G5" s="329" t="s">
        <v>333</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295"/>
      <c r="AI5" s="113"/>
      <c r="AJ5" s="116"/>
      <c r="AK5" s="113"/>
      <c r="AL5" s="56"/>
      <c r="AM5" s="70"/>
      <c r="AN5" s="57"/>
      <c r="AO5" s="113"/>
      <c r="AP5" s="105"/>
      <c r="AQ5" s="350" t="str">
        <f t="shared" si="3"/>
        <v/>
      </c>
      <c r="AR5" s="105"/>
      <c r="AS5" s="350" t="str">
        <f t="shared" si="4"/>
        <v/>
      </c>
    </row>
    <row r="6" spans="2:45" ht="21" customHeight="1">
      <c r="B6" s="88"/>
      <c r="C6" s="329" t="str">
        <f aca="true" t="shared" si="5" ref="C6:C34">C5</f>
        <v>TN0020621</v>
      </c>
      <c r="D6" s="329" t="str">
        <f aca="true" t="shared" si="6" ref="D6:D34">D5</f>
        <v>External Outfall</v>
      </c>
      <c r="E6" s="328" t="str">
        <f aca="true" t="shared" si="7" ref="E6:E34">E5</f>
        <v>001</v>
      </c>
      <c r="F6" s="329">
        <f aca="true" t="shared" si="8" ref="F6:F34">F5</f>
        <v>2024</v>
      </c>
      <c r="G6" s="329" t="s">
        <v>333</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296"/>
      <c r="AI6" s="114"/>
      <c r="AJ6" s="117"/>
      <c r="AK6" s="114"/>
      <c r="AL6" s="58"/>
      <c r="AM6" s="71"/>
      <c r="AN6" s="59"/>
      <c r="AO6" s="114"/>
      <c r="AP6" s="106"/>
      <c r="AQ6" s="350" t="str">
        <f t="shared" si="3"/>
        <v/>
      </c>
      <c r="AR6" s="106"/>
      <c r="AS6" s="350" t="str">
        <f t="shared" si="4"/>
        <v/>
      </c>
    </row>
    <row r="7" spans="2:45" ht="21" customHeight="1">
      <c r="B7" s="88"/>
      <c r="C7" s="329" t="str">
        <f t="shared" si="5"/>
        <v>TN0020621</v>
      </c>
      <c r="D7" s="329" t="str">
        <f t="shared" si="6"/>
        <v>External Outfall</v>
      </c>
      <c r="E7" s="328" t="str">
        <f t="shared" si="7"/>
        <v>001</v>
      </c>
      <c r="F7" s="329">
        <f t="shared" si="8"/>
        <v>2024</v>
      </c>
      <c r="G7" s="329" t="s">
        <v>333</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295"/>
      <c r="AI7" s="113"/>
      <c r="AJ7" s="116"/>
      <c r="AK7" s="113"/>
      <c r="AL7" s="56"/>
      <c r="AM7" s="70"/>
      <c r="AN7" s="57"/>
      <c r="AO7" s="113"/>
      <c r="AP7" s="105"/>
      <c r="AQ7" s="350" t="str">
        <f t="shared" si="3"/>
        <v/>
      </c>
      <c r="AR7" s="105"/>
      <c r="AS7" s="350" t="str">
        <f t="shared" si="4"/>
        <v/>
      </c>
    </row>
    <row r="8" spans="2:45" ht="21" customHeight="1">
      <c r="B8" s="88"/>
      <c r="C8" s="329" t="str">
        <f t="shared" si="5"/>
        <v>TN0020621</v>
      </c>
      <c r="D8" s="329" t="str">
        <f t="shared" si="6"/>
        <v>External Outfall</v>
      </c>
      <c r="E8" s="328" t="str">
        <f t="shared" si="7"/>
        <v>001</v>
      </c>
      <c r="F8" s="329">
        <f t="shared" si="8"/>
        <v>2024</v>
      </c>
      <c r="G8" s="329" t="s">
        <v>333</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296"/>
      <c r="AI8" s="114"/>
      <c r="AJ8" s="117"/>
      <c r="AK8" s="114"/>
      <c r="AL8" s="58"/>
      <c r="AM8" s="71"/>
      <c r="AN8" s="59"/>
      <c r="AO8" s="114"/>
      <c r="AP8" s="106"/>
      <c r="AQ8" s="350" t="str">
        <f t="shared" si="3"/>
        <v/>
      </c>
      <c r="AR8" s="106"/>
      <c r="AS8" s="350" t="str">
        <f t="shared" si="4"/>
        <v/>
      </c>
    </row>
    <row r="9" spans="2:45" ht="21" customHeight="1">
      <c r="B9" s="88"/>
      <c r="C9" s="329" t="str">
        <f t="shared" si="5"/>
        <v>TN0020621</v>
      </c>
      <c r="D9" s="329" t="str">
        <f t="shared" si="6"/>
        <v>External Outfall</v>
      </c>
      <c r="E9" s="328" t="str">
        <f t="shared" si="7"/>
        <v>001</v>
      </c>
      <c r="F9" s="329">
        <f t="shared" si="8"/>
        <v>2024</v>
      </c>
      <c r="G9" s="329" t="s">
        <v>333</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295"/>
      <c r="AI9" s="113"/>
      <c r="AJ9" s="116"/>
      <c r="AK9" s="113"/>
      <c r="AL9" s="56"/>
      <c r="AM9" s="70"/>
      <c r="AN9" s="57"/>
      <c r="AO9" s="113"/>
      <c r="AP9" s="105"/>
      <c r="AQ9" s="350" t="str">
        <f t="shared" si="3"/>
        <v/>
      </c>
      <c r="AR9" s="105"/>
      <c r="AS9" s="350" t="str">
        <f t="shared" si="4"/>
        <v/>
      </c>
    </row>
    <row r="10" spans="2:45" ht="21" customHeight="1">
      <c r="B10" s="88"/>
      <c r="C10" s="329" t="str">
        <f t="shared" si="5"/>
        <v>TN0020621</v>
      </c>
      <c r="D10" s="329" t="str">
        <f t="shared" si="6"/>
        <v>External Outfall</v>
      </c>
      <c r="E10" s="328" t="str">
        <f t="shared" si="7"/>
        <v>001</v>
      </c>
      <c r="F10" s="329">
        <f t="shared" si="8"/>
        <v>2024</v>
      </c>
      <c r="G10" s="329" t="s">
        <v>333</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296"/>
      <c r="AI10" s="114"/>
      <c r="AJ10" s="117"/>
      <c r="AK10" s="114"/>
      <c r="AL10" s="58"/>
      <c r="AM10" s="71"/>
      <c r="AN10" s="59"/>
      <c r="AO10" s="114"/>
      <c r="AP10" s="106"/>
      <c r="AQ10" s="350" t="str">
        <f t="shared" si="3"/>
        <v/>
      </c>
      <c r="AR10" s="106"/>
      <c r="AS10" s="350" t="str">
        <f t="shared" si="4"/>
        <v/>
      </c>
    </row>
    <row r="11" spans="2:45" ht="21" customHeight="1">
      <c r="B11" s="88"/>
      <c r="C11" s="329" t="str">
        <f t="shared" si="5"/>
        <v>TN0020621</v>
      </c>
      <c r="D11" s="329" t="str">
        <f t="shared" si="6"/>
        <v>External Outfall</v>
      </c>
      <c r="E11" s="328" t="str">
        <f t="shared" si="7"/>
        <v>001</v>
      </c>
      <c r="F11" s="329">
        <f t="shared" si="8"/>
        <v>2024</v>
      </c>
      <c r="G11" s="329" t="s">
        <v>333</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295"/>
      <c r="AI11" s="113"/>
      <c r="AJ11" s="116"/>
      <c r="AK11" s="113"/>
      <c r="AL11" s="56"/>
      <c r="AM11" s="70"/>
      <c r="AN11" s="57"/>
      <c r="AO11" s="113"/>
      <c r="AP11" s="105"/>
      <c r="AQ11" s="350" t="str">
        <f t="shared" si="3"/>
        <v/>
      </c>
      <c r="AR11" s="105"/>
      <c r="AS11" s="350" t="str">
        <f t="shared" si="4"/>
        <v/>
      </c>
    </row>
    <row r="12" spans="2:45" ht="21" customHeight="1">
      <c r="B12" s="88"/>
      <c r="C12" s="329" t="str">
        <f t="shared" si="5"/>
        <v>TN0020621</v>
      </c>
      <c r="D12" s="329" t="str">
        <f t="shared" si="6"/>
        <v>External Outfall</v>
      </c>
      <c r="E12" s="328" t="str">
        <f t="shared" si="7"/>
        <v>001</v>
      </c>
      <c r="F12" s="329">
        <f t="shared" si="8"/>
        <v>2024</v>
      </c>
      <c r="G12" s="329" t="s">
        <v>333</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296"/>
      <c r="AI12" s="114"/>
      <c r="AJ12" s="117"/>
      <c r="AK12" s="114"/>
      <c r="AL12" s="58"/>
      <c r="AM12" s="71"/>
      <c r="AN12" s="59"/>
      <c r="AO12" s="114"/>
      <c r="AP12" s="106"/>
      <c r="AQ12" s="350" t="str">
        <f t="shared" si="3"/>
        <v/>
      </c>
      <c r="AR12" s="106"/>
      <c r="AS12" s="350" t="str">
        <f t="shared" si="4"/>
        <v/>
      </c>
    </row>
    <row r="13" spans="2:45" ht="21" customHeight="1">
      <c r="B13" s="88"/>
      <c r="C13" s="329" t="str">
        <f t="shared" si="5"/>
        <v>TN0020621</v>
      </c>
      <c r="D13" s="329" t="str">
        <f t="shared" si="6"/>
        <v>External Outfall</v>
      </c>
      <c r="E13" s="328" t="str">
        <f t="shared" si="7"/>
        <v>001</v>
      </c>
      <c r="F13" s="329">
        <f t="shared" si="8"/>
        <v>2024</v>
      </c>
      <c r="G13" s="329" t="s">
        <v>333</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295"/>
      <c r="AI13" s="113"/>
      <c r="AJ13" s="116"/>
      <c r="AK13" s="113"/>
      <c r="AL13" s="56"/>
      <c r="AM13" s="70"/>
      <c r="AN13" s="57"/>
      <c r="AO13" s="113"/>
      <c r="AP13" s="105"/>
      <c r="AQ13" s="350" t="str">
        <f t="shared" si="3"/>
        <v/>
      </c>
      <c r="AR13" s="105"/>
      <c r="AS13" s="350" t="str">
        <f t="shared" si="4"/>
        <v/>
      </c>
    </row>
    <row r="14" spans="2:45" ht="21" customHeight="1">
      <c r="B14" s="88"/>
      <c r="C14" s="329" t="str">
        <f t="shared" si="5"/>
        <v>TN0020621</v>
      </c>
      <c r="D14" s="329" t="str">
        <f t="shared" si="6"/>
        <v>External Outfall</v>
      </c>
      <c r="E14" s="328" t="str">
        <f t="shared" si="7"/>
        <v>001</v>
      </c>
      <c r="F14" s="329">
        <f t="shared" si="8"/>
        <v>2024</v>
      </c>
      <c r="G14" s="329" t="s">
        <v>333</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106"/>
      <c r="AG14" s="114"/>
      <c r="AH14" s="296"/>
      <c r="AI14" s="114"/>
      <c r="AJ14" s="117"/>
      <c r="AK14" s="114"/>
      <c r="AL14" s="58"/>
      <c r="AM14" s="71"/>
      <c r="AN14" s="59"/>
      <c r="AO14" s="114"/>
      <c r="AP14" s="75"/>
      <c r="AQ14" s="350" t="str">
        <f t="shared" si="3"/>
        <v/>
      </c>
      <c r="AR14" s="75"/>
      <c r="AS14" s="350" t="str">
        <f t="shared" si="4"/>
        <v/>
      </c>
    </row>
    <row r="15" spans="2:45" ht="21" customHeight="1">
      <c r="B15" s="88"/>
      <c r="C15" s="329" t="str">
        <f t="shared" si="5"/>
        <v>TN0020621</v>
      </c>
      <c r="D15" s="329" t="str">
        <f t="shared" si="6"/>
        <v>External Outfall</v>
      </c>
      <c r="E15" s="328" t="str">
        <f t="shared" si="7"/>
        <v>001</v>
      </c>
      <c r="F15" s="329">
        <f t="shared" si="8"/>
        <v>2024</v>
      </c>
      <c r="G15" s="329" t="s">
        <v>333</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295"/>
      <c r="AI15" s="113"/>
      <c r="AJ15" s="116"/>
      <c r="AK15" s="113"/>
      <c r="AL15" s="56"/>
      <c r="AM15" s="70"/>
      <c r="AN15" s="57"/>
      <c r="AO15" s="113"/>
      <c r="AP15" s="105"/>
      <c r="AQ15" s="350" t="str">
        <f t="shared" si="3"/>
        <v/>
      </c>
      <c r="AR15" s="105"/>
      <c r="AS15" s="350" t="str">
        <f t="shared" si="4"/>
        <v/>
      </c>
    </row>
    <row r="16" spans="2:45" ht="21" customHeight="1">
      <c r="B16" s="88"/>
      <c r="C16" s="329" t="str">
        <f t="shared" si="5"/>
        <v>TN0020621</v>
      </c>
      <c r="D16" s="329" t="str">
        <f t="shared" si="6"/>
        <v>External Outfall</v>
      </c>
      <c r="E16" s="328" t="str">
        <f t="shared" si="7"/>
        <v>001</v>
      </c>
      <c r="F16" s="329">
        <f t="shared" si="8"/>
        <v>2024</v>
      </c>
      <c r="G16" s="329" t="s">
        <v>333</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106"/>
      <c r="AG16" s="114"/>
      <c r="AH16" s="297"/>
      <c r="AI16" s="76"/>
      <c r="AJ16" s="74"/>
      <c r="AK16" s="76"/>
      <c r="AL16" s="77"/>
      <c r="AM16" s="33"/>
      <c r="AN16" s="78"/>
      <c r="AO16" s="76"/>
      <c r="AP16" s="75"/>
      <c r="AQ16" s="350" t="str">
        <f t="shared" si="3"/>
        <v/>
      </c>
      <c r="AR16" s="75"/>
      <c r="AS16" s="350" t="str">
        <f t="shared" si="4"/>
        <v/>
      </c>
    </row>
    <row r="17" spans="2:45" ht="21" customHeight="1">
      <c r="B17" s="88"/>
      <c r="C17" s="329" t="str">
        <f t="shared" si="5"/>
        <v>TN0020621</v>
      </c>
      <c r="D17" s="329" t="str">
        <f t="shared" si="6"/>
        <v>External Outfall</v>
      </c>
      <c r="E17" s="328" t="str">
        <f t="shared" si="7"/>
        <v>001</v>
      </c>
      <c r="F17" s="329">
        <f t="shared" si="8"/>
        <v>2024</v>
      </c>
      <c r="G17" s="329" t="s">
        <v>333</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295"/>
      <c r="AI17" s="113"/>
      <c r="AJ17" s="116"/>
      <c r="AK17" s="113"/>
      <c r="AL17" s="56"/>
      <c r="AM17" s="70"/>
      <c r="AN17" s="57"/>
      <c r="AO17" s="113"/>
      <c r="AP17" s="105"/>
      <c r="AQ17" s="350" t="str">
        <f t="shared" si="3"/>
        <v/>
      </c>
      <c r="AR17" s="105"/>
      <c r="AS17" s="350" t="str">
        <f t="shared" si="4"/>
        <v/>
      </c>
    </row>
    <row r="18" spans="2:45" ht="21" customHeight="1">
      <c r="B18" s="88"/>
      <c r="C18" s="329" t="str">
        <f t="shared" si="5"/>
        <v>TN0020621</v>
      </c>
      <c r="D18" s="329" t="str">
        <f t="shared" si="6"/>
        <v>External Outfall</v>
      </c>
      <c r="E18" s="328" t="str">
        <f t="shared" si="7"/>
        <v>001</v>
      </c>
      <c r="F18" s="329">
        <f t="shared" si="8"/>
        <v>2024</v>
      </c>
      <c r="G18" s="329" t="s">
        <v>333</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296"/>
      <c r="AI18" s="114"/>
      <c r="AJ18" s="117"/>
      <c r="AK18" s="114"/>
      <c r="AL18" s="58"/>
      <c r="AM18" s="71"/>
      <c r="AN18" s="59"/>
      <c r="AO18" s="114"/>
      <c r="AP18" s="106"/>
      <c r="AQ18" s="350" t="str">
        <f t="shared" si="3"/>
        <v/>
      </c>
      <c r="AR18" s="106"/>
      <c r="AS18" s="350" t="str">
        <f t="shared" si="4"/>
        <v/>
      </c>
    </row>
    <row r="19" spans="2:45" ht="21" customHeight="1">
      <c r="B19" s="88"/>
      <c r="C19" s="329" t="str">
        <f t="shared" si="5"/>
        <v>TN0020621</v>
      </c>
      <c r="D19" s="329" t="str">
        <f t="shared" si="6"/>
        <v>External Outfall</v>
      </c>
      <c r="E19" s="328" t="str">
        <f t="shared" si="7"/>
        <v>001</v>
      </c>
      <c r="F19" s="329">
        <f t="shared" si="8"/>
        <v>2024</v>
      </c>
      <c r="G19" s="329" t="s">
        <v>333</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295"/>
      <c r="AI19" s="113"/>
      <c r="AJ19" s="116"/>
      <c r="AK19" s="113"/>
      <c r="AL19" s="56"/>
      <c r="AM19" s="70"/>
      <c r="AN19" s="57"/>
      <c r="AO19" s="113"/>
      <c r="AP19" s="105"/>
      <c r="AQ19" s="350" t="str">
        <f t="shared" si="3"/>
        <v/>
      </c>
      <c r="AR19" s="105"/>
      <c r="AS19" s="350" t="str">
        <f t="shared" si="4"/>
        <v/>
      </c>
    </row>
    <row r="20" spans="2:45" ht="21" customHeight="1">
      <c r="B20" s="88"/>
      <c r="C20" s="329" t="str">
        <f t="shared" si="5"/>
        <v>TN0020621</v>
      </c>
      <c r="D20" s="329" t="str">
        <f t="shared" si="6"/>
        <v>External Outfall</v>
      </c>
      <c r="E20" s="328" t="str">
        <f t="shared" si="7"/>
        <v>001</v>
      </c>
      <c r="F20" s="329">
        <f t="shared" si="8"/>
        <v>2024</v>
      </c>
      <c r="G20" s="329" t="s">
        <v>333</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296"/>
      <c r="AI20" s="114"/>
      <c r="AJ20" s="117"/>
      <c r="AK20" s="114"/>
      <c r="AL20" s="58"/>
      <c r="AM20" s="71"/>
      <c r="AN20" s="59"/>
      <c r="AO20" s="114"/>
      <c r="AP20" s="106"/>
      <c r="AQ20" s="350" t="str">
        <f t="shared" si="3"/>
        <v/>
      </c>
      <c r="AR20" s="106"/>
      <c r="AS20" s="350" t="str">
        <f t="shared" si="4"/>
        <v/>
      </c>
    </row>
    <row r="21" spans="2:45" ht="21" customHeight="1">
      <c r="B21" s="88"/>
      <c r="C21" s="329" t="str">
        <f t="shared" si="5"/>
        <v>TN0020621</v>
      </c>
      <c r="D21" s="329" t="str">
        <f t="shared" si="6"/>
        <v>External Outfall</v>
      </c>
      <c r="E21" s="328" t="str">
        <f t="shared" si="7"/>
        <v>001</v>
      </c>
      <c r="F21" s="329">
        <f t="shared" si="8"/>
        <v>2024</v>
      </c>
      <c r="G21" s="329" t="s">
        <v>333</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295"/>
      <c r="AI21" s="113"/>
      <c r="AJ21" s="116"/>
      <c r="AK21" s="113"/>
      <c r="AL21" s="56"/>
      <c r="AM21" s="70"/>
      <c r="AN21" s="57"/>
      <c r="AO21" s="113"/>
      <c r="AP21" s="105"/>
      <c r="AQ21" s="350" t="str">
        <f t="shared" si="3"/>
        <v/>
      </c>
      <c r="AR21" s="105"/>
      <c r="AS21" s="350" t="str">
        <f t="shared" si="4"/>
        <v/>
      </c>
    </row>
    <row r="22" spans="2:45" ht="21" customHeight="1">
      <c r="B22" s="88"/>
      <c r="C22" s="329" t="str">
        <f t="shared" si="5"/>
        <v>TN0020621</v>
      </c>
      <c r="D22" s="329" t="str">
        <f t="shared" si="6"/>
        <v>External Outfall</v>
      </c>
      <c r="E22" s="328" t="str">
        <f t="shared" si="7"/>
        <v>001</v>
      </c>
      <c r="F22" s="329">
        <f t="shared" si="8"/>
        <v>2024</v>
      </c>
      <c r="G22" s="329" t="s">
        <v>333</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106"/>
      <c r="AG22" s="114"/>
      <c r="AH22" s="296"/>
      <c r="AI22" s="114"/>
      <c r="AJ22" s="117"/>
      <c r="AK22" s="114"/>
      <c r="AL22" s="58"/>
      <c r="AM22" s="71"/>
      <c r="AN22" s="59"/>
      <c r="AO22" s="114"/>
      <c r="AP22" s="75"/>
      <c r="AQ22" s="350" t="str">
        <f t="shared" si="3"/>
        <v/>
      </c>
      <c r="AR22" s="75"/>
      <c r="AS22" s="350" t="str">
        <f t="shared" si="4"/>
        <v/>
      </c>
    </row>
    <row r="23" spans="2:45" ht="21" customHeight="1">
      <c r="B23" s="88"/>
      <c r="C23" s="329" t="str">
        <f t="shared" si="5"/>
        <v>TN0020621</v>
      </c>
      <c r="D23" s="329" t="str">
        <f t="shared" si="6"/>
        <v>External Outfall</v>
      </c>
      <c r="E23" s="328" t="str">
        <f t="shared" si="7"/>
        <v>001</v>
      </c>
      <c r="F23" s="329">
        <f t="shared" si="8"/>
        <v>2024</v>
      </c>
      <c r="G23" s="329" t="s">
        <v>333</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295"/>
      <c r="AI23" s="113"/>
      <c r="AJ23" s="116"/>
      <c r="AK23" s="113"/>
      <c r="AL23" s="56"/>
      <c r="AM23" s="70"/>
      <c r="AN23" s="57"/>
      <c r="AO23" s="113"/>
      <c r="AP23" s="105"/>
      <c r="AQ23" s="350" t="str">
        <f t="shared" si="3"/>
        <v/>
      </c>
      <c r="AR23" s="105"/>
      <c r="AS23" s="350" t="str">
        <f t="shared" si="4"/>
        <v/>
      </c>
    </row>
    <row r="24" spans="2:45" ht="21" customHeight="1">
      <c r="B24" s="88"/>
      <c r="C24" s="329" t="str">
        <f t="shared" si="5"/>
        <v>TN0020621</v>
      </c>
      <c r="D24" s="329" t="str">
        <f t="shared" si="6"/>
        <v>External Outfall</v>
      </c>
      <c r="E24" s="328" t="str">
        <f t="shared" si="7"/>
        <v>001</v>
      </c>
      <c r="F24" s="329">
        <f t="shared" si="8"/>
        <v>2024</v>
      </c>
      <c r="G24" s="329" t="s">
        <v>333</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106"/>
      <c r="AG24" s="114"/>
      <c r="AH24" s="296"/>
      <c r="AI24" s="114"/>
      <c r="AJ24" s="117"/>
      <c r="AK24" s="114"/>
      <c r="AL24" s="58"/>
      <c r="AM24" s="71"/>
      <c r="AN24" s="59"/>
      <c r="AO24" s="114"/>
      <c r="AP24" s="75"/>
      <c r="AQ24" s="350" t="str">
        <f t="shared" si="3"/>
        <v/>
      </c>
      <c r="AR24" s="75"/>
      <c r="AS24" s="350" t="str">
        <f t="shared" si="4"/>
        <v/>
      </c>
    </row>
    <row r="25" spans="2:45" ht="21" customHeight="1">
      <c r="B25" s="88"/>
      <c r="C25" s="329" t="str">
        <f t="shared" si="5"/>
        <v>TN0020621</v>
      </c>
      <c r="D25" s="329" t="str">
        <f t="shared" si="6"/>
        <v>External Outfall</v>
      </c>
      <c r="E25" s="328" t="str">
        <f t="shared" si="7"/>
        <v>001</v>
      </c>
      <c r="F25" s="329">
        <f t="shared" si="8"/>
        <v>2024</v>
      </c>
      <c r="G25" s="329" t="s">
        <v>333</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295"/>
      <c r="AI25" s="113"/>
      <c r="AJ25" s="116"/>
      <c r="AK25" s="113"/>
      <c r="AL25" s="56"/>
      <c r="AM25" s="70"/>
      <c r="AN25" s="57"/>
      <c r="AO25" s="113"/>
      <c r="AP25" s="105"/>
      <c r="AQ25" s="350" t="str">
        <f t="shared" si="3"/>
        <v/>
      </c>
      <c r="AR25" s="105"/>
      <c r="AS25" s="350" t="str">
        <f t="shared" si="4"/>
        <v/>
      </c>
    </row>
    <row r="26" spans="2:45" ht="21" customHeight="1">
      <c r="B26" s="88"/>
      <c r="C26" s="329" t="str">
        <f t="shared" si="5"/>
        <v>TN0020621</v>
      </c>
      <c r="D26" s="329" t="str">
        <f t="shared" si="6"/>
        <v>External Outfall</v>
      </c>
      <c r="E26" s="328" t="str">
        <f t="shared" si="7"/>
        <v>001</v>
      </c>
      <c r="F26" s="329">
        <f t="shared" si="8"/>
        <v>2024</v>
      </c>
      <c r="G26" s="329" t="s">
        <v>333</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296"/>
      <c r="AI26" s="114"/>
      <c r="AJ26" s="117"/>
      <c r="AK26" s="114"/>
      <c r="AL26" s="58"/>
      <c r="AM26" s="71"/>
      <c r="AN26" s="59"/>
      <c r="AO26" s="114"/>
      <c r="AP26" s="106"/>
      <c r="AQ26" s="350" t="str">
        <f t="shared" si="3"/>
        <v/>
      </c>
      <c r="AR26" s="106"/>
      <c r="AS26" s="350" t="str">
        <f t="shared" si="4"/>
        <v/>
      </c>
    </row>
    <row r="27" spans="2:45" ht="21" customHeight="1">
      <c r="B27" s="88"/>
      <c r="C27" s="329" t="str">
        <f t="shared" si="5"/>
        <v>TN0020621</v>
      </c>
      <c r="D27" s="329" t="str">
        <f t="shared" si="6"/>
        <v>External Outfall</v>
      </c>
      <c r="E27" s="328" t="str">
        <f t="shared" si="7"/>
        <v>001</v>
      </c>
      <c r="F27" s="329">
        <f t="shared" si="8"/>
        <v>2024</v>
      </c>
      <c r="G27" s="329" t="s">
        <v>333</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295"/>
      <c r="AI27" s="113"/>
      <c r="AJ27" s="116"/>
      <c r="AK27" s="113"/>
      <c r="AL27" s="56"/>
      <c r="AM27" s="70"/>
      <c r="AN27" s="57"/>
      <c r="AO27" s="113"/>
      <c r="AP27" s="105"/>
      <c r="AQ27" s="350" t="str">
        <f t="shared" si="3"/>
        <v/>
      </c>
      <c r="AR27" s="105"/>
      <c r="AS27" s="350" t="str">
        <f t="shared" si="4"/>
        <v/>
      </c>
    </row>
    <row r="28" spans="2:45" ht="21" customHeight="1">
      <c r="B28" s="88"/>
      <c r="C28" s="329" t="str">
        <f t="shared" si="5"/>
        <v>TN0020621</v>
      </c>
      <c r="D28" s="329" t="str">
        <f t="shared" si="6"/>
        <v>External Outfall</v>
      </c>
      <c r="E28" s="328" t="str">
        <f t="shared" si="7"/>
        <v>001</v>
      </c>
      <c r="F28" s="329">
        <f t="shared" si="8"/>
        <v>2024</v>
      </c>
      <c r="G28" s="329" t="s">
        <v>333</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106"/>
      <c r="AG28" s="114"/>
      <c r="AH28" s="296"/>
      <c r="AI28" s="114"/>
      <c r="AJ28" s="117"/>
      <c r="AK28" s="114"/>
      <c r="AL28" s="58"/>
      <c r="AM28" s="71"/>
      <c r="AN28" s="59"/>
      <c r="AO28" s="114"/>
      <c r="AP28" s="75"/>
      <c r="AQ28" s="350" t="str">
        <f t="shared" si="3"/>
        <v/>
      </c>
      <c r="AR28" s="75"/>
      <c r="AS28" s="350" t="str">
        <f t="shared" si="4"/>
        <v/>
      </c>
    </row>
    <row r="29" spans="2:45" ht="21" customHeight="1">
      <c r="B29" s="88"/>
      <c r="C29" s="329" t="str">
        <f t="shared" si="5"/>
        <v>TN0020621</v>
      </c>
      <c r="D29" s="329" t="str">
        <f t="shared" si="6"/>
        <v>External Outfall</v>
      </c>
      <c r="E29" s="328" t="str">
        <f t="shared" si="7"/>
        <v>001</v>
      </c>
      <c r="F29" s="329">
        <f t="shared" si="8"/>
        <v>2024</v>
      </c>
      <c r="G29" s="329" t="s">
        <v>333</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295"/>
      <c r="AI29" s="113"/>
      <c r="AJ29" s="116"/>
      <c r="AK29" s="113"/>
      <c r="AL29" s="56"/>
      <c r="AM29" s="70"/>
      <c r="AN29" s="57"/>
      <c r="AO29" s="113"/>
      <c r="AP29" s="105"/>
      <c r="AQ29" s="350" t="str">
        <f t="shared" si="3"/>
        <v/>
      </c>
      <c r="AR29" s="105"/>
      <c r="AS29" s="350" t="str">
        <f t="shared" si="4"/>
        <v/>
      </c>
    </row>
    <row r="30" spans="2:45" ht="21" customHeight="1">
      <c r="B30" s="88"/>
      <c r="C30" s="329" t="str">
        <f t="shared" si="5"/>
        <v>TN0020621</v>
      </c>
      <c r="D30" s="329" t="str">
        <f t="shared" si="6"/>
        <v>External Outfall</v>
      </c>
      <c r="E30" s="328" t="str">
        <f t="shared" si="7"/>
        <v>001</v>
      </c>
      <c r="F30" s="329">
        <f t="shared" si="8"/>
        <v>2024</v>
      </c>
      <c r="G30" s="329" t="s">
        <v>333</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106"/>
      <c r="AG30" s="114"/>
      <c r="AH30" s="296"/>
      <c r="AI30" s="114"/>
      <c r="AJ30" s="117"/>
      <c r="AK30" s="114"/>
      <c r="AL30" s="58"/>
      <c r="AM30" s="71"/>
      <c r="AN30" s="59"/>
      <c r="AO30" s="114"/>
      <c r="AP30" s="75"/>
      <c r="AQ30" s="350" t="str">
        <f t="shared" si="3"/>
        <v/>
      </c>
      <c r="AR30" s="75"/>
      <c r="AS30" s="350" t="str">
        <f t="shared" si="4"/>
        <v/>
      </c>
    </row>
    <row r="31" spans="2:45" ht="21" customHeight="1">
      <c r="B31" s="88"/>
      <c r="C31" s="329" t="str">
        <f t="shared" si="5"/>
        <v>TN0020621</v>
      </c>
      <c r="D31" s="329" t="str">
        <f t="shared" si="6"/>
        <v>External Outfall</v>
      </c>
      <c r="E31" s="328" t="str">
        <f t="shared" si="7"/>
        <v>001</v>
      </c>
      <c r="F31" s="329">
        <f t="shared" si="8"/>
        <v>2024</v>
      </c>
      <c r="G31" s="329" t="s">
        <v>333</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295"/>
      <c r="AI31" s="113"/>
      <c r="AJ31" s="116"/>
      <c r="AK31" s="113"/>
      <c r="AL31" s="56"/>
      <c r="AM31" s="70"/>
      <c r="AN31" s="57"/>
      <c r="AO31" s="113"/>
      <c r="AP31" s="105"/>
      <c r="AQ31" s="350" t="str">
        <f t="shared" si="3"/>
        <v/>
      </c>
      <c r="AR31" s="105"/>
      <c r="AS31" s="350" t="str">
        <f t="shared" si="4"/>
        <v/>
      </c>
    </row>
    <row r="32" spans="2:45" ht="21" customHeight="1">
      <c r="B32" s="88"/>
      <c r="C32" s="329" t="str">
        <f t="shared" si="5"/>
        <v>TN0020621</v>
      </c>
      <c r="D32" s="329" t="str">
        <f t="shared" si="6"/>
        <v>External Outfall</v>
      </c>
      <c r="E32" s="328" t="str">
        <f t="shared" si="7"/>
        <v>001</v>
      </c>
      <c r="F32" s="329">
        <f t="shared" si="8"/>
        <v>2024</v>
      </c>
      <c r="G32" s="329" t="s">
        <v>333</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296"/>
      <c r="AI32" s="114"/>
      <c r="AJ32" s="117"/>
      <c r="AK32" s="114"/>
      <c r="AL32" s="58"/>
      <c r="AM32" s="71"/>
      <c r="AN32" s="59"/>
      <c r="AO32" s="114"/>
      <c r="AP32" s="106"/>
      <c r="AQ32" s="350" t="str">
        <f t="shared" si="3"/>
        <v/>
      </c>
      <c r="AR32" s="106"/>
      <c r="AS32" s="350" t="str">
        <f t="shared" si="4"/>
        <v/>
      </c>
    </row>
    <row r="33" spans="2:45" ht="21" customHeight="1">
      <c r="B33" s="88"/>
      <c r="C33" s="329" t="str">
        <f t="shared" si="5"/>
        <v>TN0020621</v>
      </c>
      <c r="D33" s="329" t="str">
        <f t="shared" si="6"/>
        <v>External Outfall</v>
      </c>
      <c r="E33" s="328" t="str">
        <f t="shared" si="7"/>
        <v>001</v>
      </c>
      <c r="F33" s="329">
        <f t="shared" si="8"/>
        <v>2024</v>
      </c>
      <c r="G33" s="329" t="s">
        <v>333</v>
      </c>
      <c r="H33" s="330">
        <v>30</v>
      </c>
      <c r="I33" s="104"/>
      <c r="J33" s="110"/>
      <c r="K33" s="110"/>
      <c r="L33" s="110"/>
      <c r="M33" s="105"/>
      <c r="N33" s="105"/>
      <c r="O33" s="113"/>
      <c r="P33" s="116"/>
      <c r="Q33" s="105"/>
      <c r="R33" s="350" t="str">
        <f>IF(Q33&lt;&gt;0,(8.34*L33*Q33),"")</f>
        <v/>
      </c>
      <c r="S33" s="350" t="str">
        <f t="shared" si="9"/>
        <v/>
      </c>
      <c r="T33" s="105"/>
      <c r="U33" s="113"/>
      <c r="V33" s="616"/>
      <c r="W33" s="110"/>
      <c r="X33" s="617" t="str">
        <f t="shared" si="0"/>
        <v/>
      </c>
      <c r="Y33" s="617" t="str">
        <f t="shared" si="1"/>
        <v/>
      </c>
      <c r="Z33" s="110"/>
      <c r="AA33" s="618"/>
      <c r="AB33" s="116"/>
      <c r="AC33" s="105"/>
      <c r="AD33" s="350" t="str">
        <f t="shared" si="2"/>
        <v/>
      </c>
      <c r="AE33" s="350" t="str">
        <f t="shared" si="10"/>
        <v/>
      </c>
      <c r="AF33" s="105"/>
      <c r="AG33" s="113"/>
      <c r="AH33" s="295"/>
      <c r="AI33" s="113"/>
      <c r="AJ33" s="116"/>
      <c r="AK33" s="113"/>
      <c r="AL33" s="56"/>
      <c r="AM33" s="70"/>
      <c r="AN33" s="57"/>
      <c r="AO33" s="113"/>
      <c r="AP33" s="105"/>
      <c r="AQ33" s="350" t="str">
        <f t="shared" si="3"/>
        <v/>
      </c>
      <c r="AR33" s="105"/>
      <c r="AS33" s="350" t="str">
        <f t="shared" si="4"/>
        <v/>
      </c>
    </row>
    <row r="34" spans="2:45" ht="21" customHeight="1" thickBot="1">
      <c r="B34" s="90"/>
      <c r="C34" s="332" t="str">
        <f t="shared" si="5"/>
        <v>TN0020621</v>
      </c>
      <c r="D34" s="332" t="str">
        <f t="shared" si="6"/>
        <v>External Outfall</v>
      </c>
      <c r="E34" s="331" t="str">
        <f t="shared" si="7"/>
        <v>001</v>
      </c>
      <c r="F34" s="332">
        <f t="shared" si="8"/>
        <v>2024</v>
      </c>
      <c r="G34" s="332" t="s">
        <v>333</v>
      </c>
      <c r="H34" s="333">
        <v>31</v>
      </c>
      <c r="I34" s="109"/>
      <c r="J34" s="112"/>
      <c r="K34" s="112"/>
      <c r="L34" s="112"/>
      <c r="M34" s="107"/>
      <c r="N34" s="107"/>
      <c r="O34" s="115"/>
      <c r="P34" s="118"/>
      <c r="Q34" s="107"/>
      <c r="R34" s="355" t="str">
        <f>IF(Q34&lt;&gt;0,(8.34*L34*Q34),"")</f>
        <v/>
      </c>
      <c r="S34" s="355" t="str">
        <f>IF(P34&lt;&gt;0,(1-Q34/P34)*100,"")</f>
        <v/>
      </c>
      <c r="T34" s="107"/>
      <c r="U34" s="115"/>
      <c r="V34" s="623"/>
      <c r="W34" s="112"/>
      <c r="X34" s="624" t="str">
        <f t="shared" si="0"/>
        <v/>
      </c>
      <c r="Y34" s="624" t="str">
        <f t="shared" si="1"/>
        <v/>
      </c>
      <c r="Z34" s="306"/>
      <c r="AA34" s="615"/>
      <c r="AB34" s="118"/>
      <c r="AC34" s="107"/>
      <c r="AD34" s="355" t="str">
        <f t="shared" si="2"/>
        <v/>
      </c>
      <c r="AE34" s="355" t="str">
        <f>IF(AB34&lt;&gt;0,(1-AC34/AB34)*100,"")</f>
        <v/>
      </c>
      <c r="AF34" s="107"/>
      <c r="AG34" s="115"/>
      <c r="AH34" s="118"/>
      <c r="AI34" s="115"/>
      <c r="AJ34" s="118"/>
      <c r="AK34" s="115"/>
      <c r="AL34" s="60"/>
      <c r="AM34" s="72"/>
      <c r="AN34" s="61"/>
      <c r="AO34" s="115"/>
      <c r="AP34" s="107"/>
      <c r="AQ34" s="355" t="str">
        <f t="shared" si="3"/>
        <v/>
      </c>
      <c r="AR34" s="107"/>
      <c r="AS34" s="355" t="str">
        <f t="shared" si="4"/>
        <v/>
      </c>
    </row>
    <row r="35" spans="2:85" s="6" customFormat="1" ht="21" customHeight="1">
      <c r="B35" s="339"/>
      <c r="C35" s="700" t="s">
        <v>311</v>
      </c>
      <c r="D35" s="701"/>
      <c r="E35" s="701"/>
      <c r="F35" s="21"/>
      <c r="G35" s="22"/>
      <c r="H35" s="119" t="s">
        <v>312</v>
      </c>
      <c r="I35" s="120">
        <f>SUM(I4:I34)</f>
        <v>0</v>
      </c>
      <c r="J35" s="121">
        <f>SUM(J4:J34)</f>
        <v>0</v>
      </c>
      <c r="K35" s="122"/>
      <c r="L35" s="121">
        <f>SUM(L4:L34)</f>
        <v>0</v>
      </c>
      <c r="M35" s="123">
        <f>SUM(M4:M34)</f>
        <v>0</v>
      </c>
      <c r="N35" s="124"/>
      <c r="O35" s="125"/>
      <c r="P35" s="126"/>
      <c r="Q35" s="124"/>
      <c r="R35" s="123">
        <f>SUM(R4:R34)</f>
        <v>0</v>
      </c>
      <c r="S35" s="527"/>
      <c r="T35" s="527"/>
      <c r="U35" s="127"/>
      <c r="V35" s="626"/>
      <c r="W35" s="122"/>
      <c r="X35" s="121">
        <f>SUM(X4:X34)</f>
        <v>0</v>
      </c>
      <c r="Y35" s="627"/>
      <c r="Z35" s="627"/>
      <c r="AA35" s="628"/>
      <c r="AB35" s="126"/>
      <c r="AC35" s="124"/>
      <c r="AD35" s="123">
        <f>SUM(AD4:AD34)</f>
        <v>0</v>
      </c>
      <c r="AE35" s="527"/>
      <c r="AF35" s="527"/>
      <c r="AG35" s="127"/>
      <c r="AH35" s="126"/>
      <c r="AI35" s="125"/>
      <c r="AJ35" s="126"/>
      <c r="AK35" s="125"/>
      <c r="AL35" s="128"/>
      <c r="AM35" s="129"/>
      <c r="AN35" s="130"/>
      <c r="AO35" s="129"/>
      <c r="AP35" s="124"/>
      <c r="AQ35" s="123">
        <f>SUM(AQ4:AQ34)</f>
        <v>0</v>
      </c>
      <c r="AR35" s="124"/>
      <c r="AS35" s="123">
        <f>SUM(AS4:AS34)</f>
        <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row>
    <row r="36" spans="2:85" s="6" customFormat="1" ht="21" customHeight="1">
      <c r="B36" s="339"/>
      <c r="C36" s="702"/>
      <c r="D36" s="702"/>
      <c r="E36" s="702"/>
      <c r="F36" s="23"/>
      <c r="G36" s="24"/>
      <c r="H36" s="131" t="s">
        <v>313</v>
      </c>
      <c r="I36" s="132"/>
      <c r="J36" s="133" t="e">
        <f>AVERAGE(J4:J34)</f>
        <v>#DIV/0!</v>
      </c>
      <c r="K36" s="134"/>
      <c r="L36" s="133" t="e">
        <f>AVERAGE(L4:L34)</f>
        <v>#DIV/0!</v>
      </c>
      <c r="M36" s="135"/>
      <c r="N36" s="351" t="e">
        <f aca="true" t="shared" si="12" ref="N36:AI36">AVERAGE(N4:N34)</f>
        <v>#DIV/0!</v>
      </c>
      <c r="O36" s="351" t="e">
        <f>AVERAGE(O4:O34)</f>
        <v>#DIV/0!</v>
      </c>
      <c r="P36" s="136" t="e">
        <f t="shared" si="12"/>
        <v>#DIV/0!</v>
      </c>
      <c r="Q36" s="351" t="e">
        <f t="shared" si="12"/>
        <v>#DIV/0!</v>
      </c>
      <c r="R36" s="351" t="e">
        <f t="shared" si="12"/>
        <v>#DIV/0!</v>
      </c>
      <c r="S36" s="351" t="e">
        <f>(1-Q36/P36)*100</f>
        <v>#DIV/0!</v>
      </c>
      <c r="T36" s="100"/>
      <c r="U36" s="149"/>
      <c r="V36" s="629" t="e">
        <f t="shared" si="12"/>
        <v>#DIV/0!</v>
      </c>
      <c r="W36" s="133" t="e">
        <f t="shared" si="12"/>
        <v>#DIV/0!</v>
      </c>
      <c r="X36" s="133" t="e">
        <f t="shared" si="12"/>
        <v>#DIV/0!</v>
      </c>
      <c r="Y36" s="133" t="e">
        <f>(1-W36/V36)*100</f>
        <v>#DIV/0!</v>
      </c>
      <c r="Z36" s="97"/>
      <c r="AA36" s="630"/>
      <c r="AB36" s="136" t="e">
        <f t="shared" si="12"/>
        <v>#DIV/0!</v>
      </c>
      <c r="AC36" s="351" t="e">
        <f t="shared" si="12"/>
        <v>#DIV/0!</v>
      </c>
      <c r="AD36" s="351" t="e">
        <f t="shared" si="12"/>
        <v>#DIV/0!</v>
      </c>
      <c r="AE36" s="351" t="e">
        <f>(1-AC36/AB36)*100</f>
        <v>#DIV/0!</v>
      </c>
      <c r="AF36" s="100"/>
      <c r="AG36" s="149"/>
      <c r="AH36" s="136" t="e">
        <f t="shared" si="12"/>
        <v>#DIV/0!</v>
      </c>
      <c r="AI36" s="352" t="e">
        <f t="shared" si="12"/>
        <v>#DIV/0!</v>
      </c>
      <c r="AJ36" s="137"/>
      <c r="AK36" s="138"/>
      <c r="AL36" s="135"/>
      <c r="AM36" s="352" t="e">
        <f>AVERAGE(AM4:AM34)</f>
        <v>#DIV/0!</v>
      </c>
      <c r="AN36" s="137"/>
      <c r="AO36" s="352" t="e">
        <f>GEOMEAN(AO4:AO34)</f>
        <v>#NUM!</v>
      </c>
      <c r="AP36" s="351" t="e">
        <f>AVERAGE(AP4:AP34)</f>
        <v>#DIV/0!</v>
      </c>
      <c r="AQ36" s="351" t="e">
        <f>AVERAGE(AQ4:AQ34)</f>
        <v>#DIV/0!</v>
      </c>
      <c r="AR36" s="351" t="e">
        <f aca="true" t="shared" si="13" ref="AR36:AS36">AVERAGE(AR4:AR34)</f>
        <v>#DIV/0!</v>
      </c>
      <c r="AS36" s="351" t="e">
        <f t="shared" si="13"/>
        <v>#DIV/0!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row>
    <row r="37" spans="2:85" s="6" customFormat="1" ht="21" customHeight="1">
      <c r="B37" s="339"/>
      <c r="C37" s="702"/>
      <c r="D37" s="702"/>
      <c r="E37" s="702"/>
      <c r="F37" s="23"/>
      <c r="G37" s="24"/>
      <c r="H37" s="131" t="s">
        <v>314</v>
      </c>
      <c r="I37" s="139">
        <f aca="true" t="shared" si="14" ref="I37:AK37">MAX(I4:I34)</f>
        <v>0</v>
      </c>
      <c r="J37" s="133">
        <f t="shared" si="14"/>
        <v>0</v>
      </c>
      <c r="K37" s="133">
        <f t="shared" si="14"/>
        <v>0</v>
      </c>
      <c r="L37" s="133">
        <f t="shared" si="14"/>
        <v>0</v>
      </c>
      <c r="M37" s="351">
        <f t="shared" si="14"/>
        <v>0</v>
      </c>
      <c r="N37" s="351">
        <f t="shared" si="14"/>
        <v>0</v>
      </c>
      <c r="O37" s="352">
        <f t="shared" si="14"/>
        <v>0</v>
      </c>
      <c r="P37" s="136">
        <f t="shared" si="14"/>
        <v>0</v>
      </c>
      <c r="Q37" s="351">
        <f>MAX(Q4:Q34)</f>
        <v>0</v>
      </c>
      <c r="R37" s="351">
        <f>MAX(R4:R34)</f>
        <v>0</v>
      </c>
      <c r="S37" s="351">
        <f>MAX(S4:S34)</f>
        <v>0</v>
      </c>
      <c r="T37" s="351">
        <f>MAX(T4:T34)</f>
        <v>0</v>
      </c>
      <c r="U37" s="352">
        <f>MAX(U4:U34)</f>
        <v>0</v>
      </c>
      <c r="V37" s="629">
        <f t="shared" si="14"/>
        <v>0</v>
      </c>
      <c r="W37" s="133">
        <f>MAX(W4:W34)</f>
        <v>0</v>
      </c>
      <c r="X37" s="133">
        <f>MAX(X4:X34)</f>
        <v>0</v>
      </c>
      <c r="Y37" s="133">
        <f>MAX(Y4:Y34)</f>
        <v>0</v>
      </c>
      <c r="Z37" s="133">
        <f>MAX(Z5:Z34)</f>
        <v>0</v>
      </c>
      <c r="AA37" s="631">
        <f>MAX(AA5:AA34)</f>
        <v>0</v>
      </c>
      <c r="AB37" s="136">
        <f t="shared" si="14"/>
        <v>0</v>
      </c>
      <c r="AC37" s="351">
        <f t="shared" si="14"/>
        <v>0</v>
      </c>
      <c r="AD37" s="351">
        <f t="shared" si="14"/>
        <v>0</v>
      </c>
      <c r="AE37" s="351">
        <f t="shared" si="14"/>
        <v>0</v>
      </c>
      <c r="AF37" s="351">
        <f t="shared" si="14"/>
        <v>0</v>
      </c>
      <c r="AG37" s="352">
        <f t="shared" si="14"/>
        <v>0</v>
      </c>
      <c r="AH37" s="136">
        <f t="shared" si="14"/>
        <v>0</v>
      </c>
      <c r="AI37" s="352">
        <f t="shared" si="14"/>
        <v>0</v>
      </c>
      <c r="AJ37" s="136">
        <f t="shared" si="14"/>
        <v>0</v>
      </c>
      <c r="AK37" s="352">
        <f t="shared" si="14"/>
        <v>0</v>
      </c>
      <c r="AL37" s="135"/>
      <c r="AM37" s="352">
        <f>MAX(AM4:AM34)</f>
        <v>0</v>
      </c>
      <c r="AN37" s="137"/>
      <c r="AO37" s="352">
        <f>MAX(AO4:AO34)</f>
        <v>0</v>
      </c>
      <c r="AP37" s="351">
        <f aca="true" t="shared" si="15" ref="AP37:AS37">MAX(AP4:AP34)</f>
        <v>0</v>
      </c>
      <c r="AQ37" s="351">
        <f t="shared" si="15"/>
        <v>0</v>
      </c>
      <c r="AR37" s="351">
        <f t="shared" si="15"/>
        <v>0</v>
      </c>
      <c r="AS37" s="351">
        <f t="shared" si="15"/>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row>
    <row r="38" spans="2:85" s="6" customFormat="1" ht="21" customHeight="1" thickBot="1">
      <c r="B38" s="339"/>
      <c r="C38" s="702"/>
      <c r="D38" s="702"/>
      <c r="E38" s="702"/>
      <c r="F38" s="23"/>
      <c r="G38" s="24"/>
      <c r="H38" s="140" t="s">
        <v>315</v>
      </c>
      <c r="I38" s="309"/>
      <c r="J38" s="310">
        <f>MIN(J4:J34)</f>
        <v>0</v>
      </c>
      <c r="K38" s="311"/>
      <c r="L38" s="310">
        <f>MIN(L4:L34)</f>
        <v>0</v>
      </c>
      <c r="M38" s="141"/>
      <c r="N38" s="142">
        <f aca="true" t="shared" si="16" ref="N38:AK38">MIN(N4:N34)</f>
        <v>0</v>
      </c>
      <c r="O38" s="143">
        <f t="shared" si="16"/>
        <v>0</v>
      </c>
      <c r="P38" s="144">
        <f t="shared" si="16"/>
        <v>0</v>
      </c>
      <c r="Q38" s="142">
        <f t="shared" si="16"/>
        <v>0</v>
      </c>
      <c r="R38" s="142">
        <f t="shared" si="16"/>
        <v>0</v>
      </c>
      <c r="S38" s="529">
        <f t="shared" si="16"/>
        <v>0</v>
      </c>
      <c r="T38" s="100"/>
      <c r="U38" s="149"/>
      <c r="V38" s="632">
        <f t="shared" si="16"/>
        <v>0</v>
      </c>
      <c r="W38" s="310">
        <f t="shared" si="16"/>
        <v>0</v>
      </c>
      <c r="X38" s="310">
        <f t="shared" si="16"/>
        <v>0</v>
      </c>
      <c r="Y38" s="633">
        <f t="shared" si="16"/>
        <v>0</v>
      </c>
      <c r="Z38" s="97"/>
      <c r="AA38" s="630"/>
      <c r="AB38" s="144">
        <f t="shared" si="16"/>
        <v>0</v>
      </c>
      <c r="AC38" s="142">
        <f t="shared" si="16"/>
        <v>0</v>
      </c>
      <c r="AD38" s="142">
        <f t="shared" si="16"/>
        <v>0</v>
      </c>
      <c r="AE38" s="529">
        <f t="shared" si="16"/>
        <v>0</v>
      </c>
      <c r="AF38" s="100"/>
      <c r="AG38" s="149"/>
      <c r="AH38" s="144">
        <f t="shared" si="16"/>
        <v>0</v>
      </c>
      <c r="AI38" s="143">
        <f t="shared" si="16"/>
        <v>0</v>
      </c>
      <c r="AJ38" s="144">
        <f t="shared" si="16"/>
        <v>0</v>
      </c>
      <c r="AK38" s="143">
        <f t="shared" si="16"/>
        <v>0</v>
      </c>
      <c r="AL38" s="141"/>
      <c r="AM38" s="143">
        <f>MIN(AM4:AM34)</f>
        <v>0</v>
      </c>
      <c r="AN38" s="312"/>
      <c r="AO38" s="143">
        <f>MIN(AO5:AO35)</f>
        <v>0</v>
      </c>
      <c r="AP38" s="142">
        <f aca="true" t="shared" si="17" ref="AP38:AS38">MIN(AP4:AP34)</f>
        <v>0</v>
      </c>
      <c r="AQ38" s="142">
        <f t="shared" si="17"/>
        <v>0</v>
      </c>
      <c r="AR38" s="142">
        <f t="shared" si="17"/>
        <v>0</v>
      </c>
      <c r="AS38" s="142">
        <f t="shared" si="17"/>
        <v>0</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row>
    <row r="39" spans="2:85" s="6" customFormat="1" ht="21" customHeight="1">
      <c r="B39" s="339"/>
      <c r="C39" s="702"/>
      <c r="D39" s="702"/>
      <c r="E39" s="702"/>
      <c r="F39" s="704" t="s">
        <v>316</v>
      </c>
      <c r="G39" s="705"/>
      <c r="H39" s="706"/>
      <c r="I39" s="313"/>
      <c r="J39" s="92"/>
      <c r="K39" s="92"/>
      <c r="L39" s="93"/>
      <c r="M39" s="94"/>
      <c r="N39" s="94"/>
      <c r="O39" s="151">
        <f>'Permit Limits'!P23</f>
        <v>999</v>
      </c>
      <c r="P39" s="95"/>
      <c r="Q39" s="270">
        <f>'Permit Limits'!R23</f>
        <v>13</v>
      </c>
      <c r="R39" s="270">
        <f>'Permit Limits'!S23</f>
        <v>9999</v>
      </c>
      <c r="S39" s="342"/>
      <c r="T39" s="315"/>
      <c r="U39" s="314"/>
      <c r="V39" s="634"/>
      <c r="W39" s="660">
        <f>'Permit Limits'!AD23</f>
        <v>2</v>
      </c>
      <c r="X39" s="660">
        <f>'Permit Limits'!AE23</f>
        <v>9999</v>
      </c>
      <c r="Y39" s="342"/>
      <c r="Z39" s="636"/>
      <c r="AA39" s="637"/>
      <c r="AB39" s="95"/>
      <c r="AC39" s="270">
        <f>'Permit Limits'!AJ23</f>
        <v>45</v>
      </c>
      <c r="AD39" s="270">
        <f>'Permit Limits'!AK23</f>
        <v>9999</v>
      </c>
      <c r="AE39" s="342"/>
      <c r="AF39" s="315"/>
      <c r="AG39" s="314"/>
      <c r="AH39" s="95"/>
      <c r="AI39" s="343"/>
      <c r="AJ39" s="37">
        <f>'Permit Limits'!AQ23</f>
        <v>0</v>
      </c>
      <c r="AK39" s="151">
        <f>'Permit Limits'!AR23</f>
        <v>9</v>
      </c>
      <c r="AL39" s="38"/>
      <c r="AM39" s="151">
        <f>'Permit Limits'!AU23</f>
        <v>1</v>
      </c>
      <c r="AN39" s="95"/>
      <c r="AO39" s="151">
        <f>'Permit Limits'!AW23</f>
        <v>126</v>
      </c>
      <c r="AP39" s="270">
        <f>'Permit Limits'!BL23</f>
        <v>9999</v>
      </c>
      <c r="AQ39" s="270">
        <f>'Permit Limits'!BM23</f>
        <v>9999</v>
      </c>
      <c r="AR39" s="270">
        <f>'Permit Limits'!BQ23</f>
        <v>9999</v>
      </c>
      <c r="AS39" s="270">
        <f>'Permit Limits'!BR23</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row>
    <row r="40" spans="2:85" s="6" customFormat="1" ht="21" customHeight="1">
      <c r="B40" s="339"/>
      <c r="C40" s="702"/>
      <c r="D40" s="702"/>
      <c r="E40" s="702"/>
      <c r="F40" s="707" t="s">
        <v>317</v>
      </c>
      <c r="G40" s="708"/>
      <c r="H40" s="709"/>
      <c r="I40" s="317"/>
      <c r="J40" s="97"/>
      <c r="K40" s="97"/>
      <c r="L40" s="98"/>
      <c r="M40" s="99"/>
      <c r="N40" s="100"/>
      <c r="O40" s="149"/>
      <c r="P40" s="101"/>
      <c r="Q40" s="40"/>
      <c r="R40" s="40"/>
      <c r="S40" s="504">
        <f>'Permit Limits'!T24</f>
        <v>40</v>
      </c>
      <c r="T40" s="100"/>
      <c r="U40" s="149"/>
      <c r="V40" s="638"/>
      <c r="W40" s="639"/>
      <c r="X40" s="639"/>
      <c r="Y40" s="661">
        <f>'Permit Limits'!AF24</f>
        <v>0</v>
      </c>
      <c r="Z40" s="97"/>
      <c r="AA40" s="630"/>
      <c r="AB40" s="101"/>
      <c r="AC40" s="40"/>
      <c r="AD40" s="40"/>
      <c r="AE40" s="504">
        <f>'Permit Limits'!AL24</f>
        <v>40</v>
      </c>
      <c r="AF40" s="100"/>
      <c r="AG40" s="149"/>
      <c r="AH40" s="101"/>
      <c r="AI40" s="268">
        <f>'Permit Limits'!AP24</f>
        <v>6</v>
      </c>
      <c r="AJ40" s="63">
        <f>'Permit Limits'!AQ24</f>
        <v>0</v>
      </c>
      <c r="AK40" s="268">
        <f>'Permit Limits'!AR24</f>
        <v>6</v>
      </c>
      <c r="AL40" s="40"/>
      <c r="AM40" s="150"/>
      <c r="AN40" s="101"/>
      <c r="AO40" s="150"/>
      <c r="AP40" s="40"/>
      <c r="AQ40" s="40"/>
      <c r="AR40" s="40"/>
      <c r="AS40" s="40"/>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row>
    <row r="41" spans="2:85" s="6" customFormat="1" ht="21" customHeight="1" thickBot="1">
      <c r="B41" s="339"/>
      <c r="C41" s="702"/>
      <c r="D41" s="702"/>
      <c r="E41" s="702"/>
      <c r="F41" s="710" t="s">
        <v>318</v>
      </c>
      <c r="G41" s="711"/>
      <c r="H41" s="712"/>
      <c r="I41" s="318"/>
      <c r="J41" s="41"/>
      <c r="K41" s="41"/>
      <c r="L41" s="41"/>
      <c r="M41" s="91"/>
      <c r="N41" s="91"/>
      <c r="O41" s="79"/>
      <c r="P41" s="103"/>
      <c r="Q41" s="363">
        <f>'Permit Limits'!R25</f>
        <v>6.6</v>
      </c>
      <c r="R41" s="363">
        <f>'Permit Limits'!S25</f>
        <v>41</v>
      </c>
      <c r="S41" s="363">
        <f>'Permit Limits'!T25</f>
        <v>85</v>
      </c>
      <c r="T41" s="363">
        <f>'Permit Limits'!U25</f>
        <v>9.9</v>
      </c>
      <c r="U41" s="269">
        <f>'Permit Limits'!V25</f>
        <v>61</v>
      </c>
      <c r="V41" s="641"/>
      <c r="W41" s="662">
        <f>'Permit Limits'!AD25</f>
        <v>1</v>
      </c>
      <c r="X41" s="662">
        <f>'Permit Limits'!AE25</f>
        <v>6.1</v>
      </c>
      <c r="Y41" s="662">
        <f>'Permit Limits'!AF25</f>
        <v>9999</v>
      </c>
      <c r="Z41" s="642">
        <f>'Permit Limits'!AG25</f>
        <v>1.3</v>
      </c>
      <c r="AA41" s="643">
        <f>'Permit Limits'!AH25</f>
        <v>8.2</v>
      </c>
      <c r="AB41" s="103"/>
      <c r="AC41" s="363">
        <f>'Permit Limits'!AJ25</f>
        <v>30</v>
      </c>
      <c r="AD41" s="363">
        <f>'Permit Limits'!AK25</f>
        <v>185</v>
      </c>
      <c r="AE41" s="363">
        <f>'Permit Limits'!AL25</f>
        <v>85</v>
      </c>
      <c r="AF41" s="363">
        <f>'Permit Limits'!AM25</f>
        <v>40</v>
      </c>
      <c r="AG41" s="269">
        <f>'Permit Limits'!AN25</f>
        <v>247</v>
      </c>
      <c r="AH41" s="103"/>
      <c r="AI41" s="269">
        <f>'Permit Limits'!AP25</f>
        <v>0</v>
      </c>
      <c r="AJ41" s="103"/>
      <c r="AK41" s="79"/>
      <c r="AL41" s="91"/>
      <c r="AM41" s="79"/>
      <c r="AN41" s="103"/>
      <c r="AO41" s="269">
        <f>'Permit Limits'!AW25</f>
        <v>941</v>
      </c>
      <c r="AP41" s="363">
        <f>'Permit Limits'!BL25</f>
        <v>9999</v>
      </c>
      <c r="AQ41" s="363">
        <f>'Permit Limits'!BM25</f>
        <v>9999</v>
      </c>
      <c r="AR41" s="363">
        <f>'Permit Limits'!BQ25</f>
        <v>9999</v>
      </c>
      <c r="AS41" s="363">
        <f>'Permit Limits'!BR25</f>
        <v>9999</v>
      </c>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row>
    <row r="42" spans="2:85" s="6" customFormat="1" ht="21" customHeight="1">
      <c r="B42" s="339"/>
      <c r="C42" s="702"/>
      <c r="D42" s="702"/>
      <c r="E42" s="702"/>
      <c r="F42" s="73"/>
      <c r="G42" s="73" t="s">
        <v>319</v>
      </c>
      <c r="I42" s="66"/>
      <c r="J42" s="82"/>
      <c r="K42" s="82"/>
      <c r="L42" s="82"/>
      <c r="M42" s="82"/>
      <c r="N42" s="82"/>
      <c r="O42" s="82"/>
      <c r="P42" s="66"/>
      <c r="Q42" s="66"/>
      <c r="R42" s="66"/>
      <c r="S42" s="66"/>
      <c r="T42" s="66"/>
      <c r="U42" s="66"/>
      <c r="V42" s="653"/>
      <c r="W42" s="653"/>
      <c r="X42" s="653"/>
      <c r="Y42" s="653"/>
      <c r="Z42" s="653"/>
      <c r="AA42" s="653"/>
      <c r="AB42" s="346"/>
      <c r="AC42" s="346"/>
      <c r="AD42" s="346"/>
      <c r="AE42" s="346"/>
      <c r="AF42" s="346"/>
      <c r="AG42" s="346"/>
      <c r="AH42" s="346"/>
      <c r="AI42" s="346"/>
      <c r="AJ42" s="346"/>
      <c r="AK42" s="346"/>
      <c r="AL42" s="346"/>
      <c r="AM42" s="346"/>
      <c r="AN42" s="346"/>
      <c r="AO42" s="346"/>
      <c r="AP42" s="167"/>
      <c r="AQ42" s="167"/>
      <c r="AR42" s="167"/>
      <c r="AS42" s="16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5"/>
      <c r="BQ42" s="155"/>
      <c r="BR42" s="155"/>
      <c r="BS42" s="155"/>
      <c r="BT42" s="155"/>
      <c r="BU42" s="155"/>
      <c r="BV42" s="155"/>
      <c r="BW42" s="155"/>
      <c r="BX42" s="155"/>
      <c r="BY42" s="155"/>
      <c r="BZ42" s="155"/>
      <c r="CA42" s="155"/>
      <c r="CB42" s="155"/>
      <c r="CC42" s="155"/>
      <c r="CD42" s="155"/>
      <c r="CE42" s="155"/>
      <c r="CF42" s="155"/>
      <c r="CG42" s="155"/>
    </row>
    <row r="43" spans="2:85" s="6" customFormat="1" ht="62.25" customHeight="1">
      <c r="B43" s="339"/>
      <c r="C43" s="702"/>
      <c r="D43" s="702"/>
      <c r="E43" s="702"/>
      <c r="F43" s="26"/>
      <c r="G43" s="26" t="s">
        <v>320</v>
      </c>
      <c r="I43" s="344"/>
      <c r="J43" s="344"/>
      <c r="K43" s="344"/>
      <c r="L43" s="344"/>
      <c r="P43" s="344"/>
      <c r="Q43" s="344"/>
      <c r="R43" s="344"/>
      <c r="S43" s="344"/>
      <c r="T43" s="344"/>
      <c r="U43" s="344"/>
      <c r="V43" s="644"/>
      <c r="W43" s="644"/>
      <c r="X43" s="644"/>
      <c r="Y43" s="644"/>
      <c r="Z43" s="644"/>
      <c r="AA43" s="644"/>
      <c r="AB43" s="344"/>
      <c r="AC43" s="339"/>
      <c r="AD43" s="339"/>
      <c r="AE43" s="25"/>
      <c r="AF43" s="25"/>
      <c r="AG43" s="25"/>
      <c r="AH43" s="25"/>
      <c r="AI43" s="25"/>
      <c r="AJ43" s="25"/>
      <c r="AK43" s="25"/>
      <c r="AL43" s="26"/>
      <c r="AM43" s="25"/>
      <c r="AN43" s="25"/>
      <c r="AO43" s="2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row>
    <row r="44" spans="2:41" ht="32.25" customHeight="1">
      <c r="B44" s="339"/>
      <c r="C44" s="714"/>
      <c r="D44" s="714"/>
      <c r="E44" s="714"/>
      <c r="F44" s="84"/>
      <c r="G44" s="84"/>
      <c r="H44" s="85"/>
      <c r="I44" s="713" t="str">
        <f>Jan!I44</f>
        <v>Greenbrier STP</v>
      </c>
      <c r="J44" s="713"/>
      <c r="K44" s="713"/>
      <c r="L44" s="713"/>
      <c r="M44" s="80"/>
      <c r="N44" s="80"/>
      <c r="O44" s="80"/>
      <c r="P44" s="147" t="s">
        <v>321</v>
      </c>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23.25" customHeight="1">
      <c r="B45" s="339"/>
      <c r="C45" s="703" t="s">
        <v>322</v>
      </c>
      <c r="D45" s="703"/>
      <c r="E45" s="703"/>
      <c r="F45" s="84"/>
      <c r="G45" s="84"/>
      <c r="H45" s="85"/>
      <c r="I45" s="703" t="s">
        <v>323</v>
      </c>
      <c r="J45" s="703"/>
      <c r="K45" s="703"/>
      <c r="L45" s="703"/>
      <c r="M45" s="80"/>
      <c r="N45" s="80"/>
      <c r="O45" s="80"/>
      <c r="P45" s="341"/>
      <c r="Q45" s="341"/>
      <c r="R45" s="341"/>
      <c r="S45" s="341"/>
      <c r="T45" s="341"/>
      <c r="U45" s="341"/>
      <c r="V45" s="645"/>
      <c r="W45" s="645"/>
      <c r="X45" s="645"/>
      <c r="Y45" s="645"/>
      <c r="Z45" s="645"/>
      <c r="AA45" s="645"/>
      <c r="AB45" s="340"/>
      <c r="AC45" s="340"/>
      <c r="AD45" s="340"/>
      <c r="AE45" s="340"/>
      <c r="AF45" s="340"/>
      <c r="AG45" s="340"/>
      <c r="AH45" s="340"/>
      <c r="AI45" s="340"/>
      <c r="AJ45" s="340"/>
      <c r="AK45" s="340"/>
      <c r="AL45" s="340"/>
      <c r="AM45" s="340"/>
      <c r="AN45" s="340"/>
      <c r="AO45" s="340"/>
    </row>
    <row r="46" spans="2:41" ht="37.5" customHeight="1">
      <c r="B46" s="340"/>
      <c r="C46" s="607"/>
      <c r="D46" s="83"/>
      <c r="E46" s="607"/>
      <c r="F46" s="84"/>
      <c r="G46" s="85"/>
      <c r="I46" s="715" t="str">
        <f>Jan!I46</f>
        <v>Robertson</v>
      </c>
      <c r="J46" s="715"/>
      <c r="K46" s="715"/>
      <c r="L46" s="715"/>
      <c r="M46" s="62"/>
      <c r="N46" s="27"/>
      <c r="O46" s="27"/>
      <c r="P46" s="27"/>
      <c r="Q46" s="27"/>
      <c r="R46" s="27"/>
      <c r="S46" s="27"/>
      <c r="T46" s="27"/>
      <c r="U46" s="27"/>
      <c r="V46" s="646"/>
      <c r="W46" s="646"/>
      <c r="X46" s="646"/>
      <c r="Y46" s="647"/>
      <c r="Z46" s="647"/>
      <c r="AA46" s="647"/>
      <c r="AB46" s="340"/>
      <c r="AC46" s="340"/>
      <c r="AD46" s="340"/>
      <c r="AE46" s="340"/>
      <c r="AF46" s="340"/>
      <c r="AG46" s="340"/>
      <c r="AH46" s="340"/>
      <c r="AI46" s="340"/>
      <c r="AJ46" s="340"/>
      <c r="AK46" s="340"/>
      <c r="AL46" s="340"/>
      <c r="AM46" s="340"/>
      <c r="AN46" s="340"/>
      <c r="AO46" s="340"/>
    </row>
    <row r="47" spans="2:23" ht="30.75" customHeight="1">
      <c r="B47" s="340"/>
      <c r="C47" s="81" t="s">
        <v>324</v>
      </c>
      <c r="D47" s="81"/>
      <c r="E47" s="81" t="s">
        <v>325</v>
      </c>
      <c r="F47" s="85"/>
      <c r="G47" s="81"/>
      <c r="H47" s="81"/>
      <c r="I47" s="703" t="s">
        <v>326</v>
      </c>
      <c r="J47" s="703"/>
      <c r="K47" s="703"/>
      <c r="L47" s="703"/>
      <c r="M47" s="30"/>
      <c r="N47" s="30"/>
      <c r="O47" s="30"/>
      <c r="R47" s="29"/>
      <c r="S47" s="30"/>
      <c r="T47" s="30"/>
      <c r="U47" s="30"/>
      <c r="W47" s="649"/>
    </row>
    <row r="48" spans="5:34" ht="24" customHeight="1">
      <c r="E48" s="19"/>
      <c r="H48" s="30"/>
      <c r="I48" s="30"/>
      <c r="J48" s="30"/>
      <c r="K48" s="30"/>
      <c r="L48" s="30"/>
      <c r="M48" s="30"/>
      <c r="N48" s="30"/>
      <c r="O48" s="31"/>
      <c r="P48" s="31"/>
      <c r="Q48" s="31"/>
      <c r="R48" s="31"/>
      <c r="S48" s="31"/>
      <c r="T48" s="31"/>
      <c r="U48" s="31"/>
      <c r="V48" s="650"/>
      <c r="W48" s="649"/>
      <c r="X48" s="649"/>
      <c r="AB48" s="28"/>
      <c r="AC48" s="28"/>
      <c r="AD48" s="28"/>
      <c r="AE48" s="28"/>
      <c r="AF48" s="28"/>
      <c r="AG48" s="28"/>
      <c r="AH48" s="28"/>
    </row>
    <row r="49" spans="3:27" s="156" customFormat="1" ht="24" customHeight="1">
      <c r="C49" s="159"/>
      <c r="H49" s="160"/>
      <c r="I49" s="160"/>
      <c r="J49" s="160"/>
      <c r="K49" s="160"/>
      <c r="L49" s="160"/>
      <c r="M49" s="160"/>
      <c r="N49" s="160"/>
      <c r="V49" s="651"/>
      <c r="W49" s="651"/>
      <c r="X49" s="651"/>
      <c r="Y49" s="651"/>
      <c r="Z49" s="651"/>
      <c r="AA49" s="651"/>
    </row>
    <row r="50" spans="3:27" s="156" customFormat="1" ht="15">
      <c r="C50" s="157"/>
      <c r="E50" s="161"/>
      <c r="V50" s="651"/>
      <c r="W50" s="651"/>
      <c r="X50" s="651"/>
      <c r="Y50" s="651"/>
      <c r="Z50" s="651"/>
      <c r="AA50" s="651"/>
    </row>
    <row r="51" spans="4:27" s="156" customFormat="1" ht="15">
      <c r="D51" s="157"/>
      <c r="E51" s="157"/>
      <c r="F51" s="157"/>
      <c r="V51" s="651"/>
      <c r="W51" s="651"/>
      <c r="X51" s="651"/>
      <c r="Y51" s="651"/>
      <c r="Z51" s="651"/>
      <c r="AA51" s="651"/>
    </row>
    <row r="52" spans="4:27" s="156" customFormat="1" ht="15">
      <c r="D52" s="157"/>
      <c r="E52" s="157"/>
      <c r="F52" s="157"/>
      <c r="V52" s="651"/>
      <c r="W52" s="651"/>
      <c r="X52" s="651"/>
      <c r="Y52" s="651"/>
      <c r="Z52" s="651"/>
      <c r="AA52" s="651"/>
    </row>
    <row r="53" spans="5:27" s="156" customFormat="1" ht="18" customHeight="1">
      <c r="E53" s="162"/>
      <c r="G53" s="157"/>
      <c r="H53" s="157"/>
      <c r="I53" s="157"/>
      <c r="V53" s="651"/>
      <c r="W53" s="651"/>
      <c r="X53" s="651"/>
      <c r="Y53" s="651"/>
      <c r="Z53" s="651"/>
      <c r="AA53" s="651"/>
    </row>
    <row r="54" spans="5:27" s="156" customFormat="1" ht="15">
      <c r="E54" s="162"/>
      <c r="G54" s="157"/>
      <c r="H54" s="157"/>
      <c r="I54" s="157"/>
      <c r="V54" s="651"/>
      <c r="W54" s="651"/>
      <c r="X54" s="651"/>
      <c r="Y54" s="651"/>
      <c r="Z54" s="651"/>
      <c r="AA54" s="651"/>
    </row>
    <row r="55" spans="5:27" s="156" customFormat="1" ht="15">
      <c r="E55" s="162"/>
      <c r="V55" s="651"/>
      <c r="W55" s="651"/>
      <c r="X55" s="651"/>
      <c r="Y55" s="651"/>
      <c r="Z55" s="651"/>
      <c r="AA55" s="651"/>
    </row>
    <row r="56" spans="5:27" s="156" customFormat="1" ht="48" customHeight="1">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27" s="156" customFormat="1" ht="15">
      <c r="C91" s="163"/>
      <c r="D91" s="163"/>
      <c r="E91" s="162"/>
      <c r="V91" s="651"/>
      <c r="W91" s="651"/>
      <c r="X91" s="651"/>
      <c r="Y91" s="651"/>
      <c r="Z91" s="651"/>
      <c r="AA91" s="651"/>
    </row>
    <row r="92" spans="3:67" s="156" customFormat="1" ht="15">
      <c r="C92" s="163"/>
      <c r="D92" s="163"/>
      <c r="E92" s="162"/>
      <c r="V92" s="651"/>
      <c r="W92" s="651"/>
      <c r="X92" s="651"/>
      <c r="Y92" s="651"/>
      <c r="Z92" s="651"/>
      <c r="AA92" s="651"/>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row>
    <row r="93" spans="3:41" s="156" customFormat="1" ht="24" customHeight="1">
      <c r="C93" s="163"/>
      <c r="D93" s="163"/>
      <c r="E93" s="162"/>
      <c r="O93" s="158"/>
      <c r="P93" s="158"/>
      <c r="Q93" s="158"/>
      <c r="R93" s="158"/>
      <c r="S93" s="158"/>
      <c r="T93" s="158"/>
      <c r="U93" s="158"/>
      <c r="V93" s="652"/>
      <c r="W93" s="652"/>
      <c r="X93" s="652"/>
      <c r="Y93" s="652"/>
      <c r="Z93" s="652"/>
      <c r="AA93" s="652"/>
      <c r="AB93" s="158"/>
      <c r="AC93" s="158"/>
      <c r="AD93" s="158"/>
      <c r="AE93" s="158"/>
      <c r="AF93" s="158"/>
      <c r="AG93" s="158"/>
      <c r="AH93" s="158"/>
      <c r="AI93" s="158"/>
      <c r="AJ93" s="158"/>
      <c r="AK93" s="158"/>
      <c r="AL93" s="158"/>
      <c r="AM93" s="158"/>
      <c r="AN93" s="158"/>
      <c r="AO93" s="158"/>
    </row>
    <row r="94" spans="3:67" s="158" customFormat="1" ht="24" customHeight="1">
      <c r="C94" s="163"/>
      <c r="D94" s="163"/>
      <c r="E94" s="164"/>
      <c r="O94" s="156"/>
      <c r="P94" s="156"/>
      <c r="Q94" s="156"/>
      <c r="R94" s="156"/>
      <c r="S94" s="156"/>
      <c r="T94" s="156"/>
      <c r="U94" s="156"/>
      <c r="V94" s="651"/>
      <c r="W94" s="651"/>
      <c r="X94" s="651"/>
      <c r="Y94" s="651"/>
      <c r="Z94" s="651"/>
      <c r="AA94" s="651"/>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row>
    <row r="95" spans="3:27" s="156" customFormat="1" ht="84" customHeight="1">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3:27" s="156" customFormat="1" ht="15">
      <c r="C108" s="163"/>
      <c r="D108" s="163"/>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5:27" s="156" customFormat="1" ht="15">
      <c r="E114" s="162"/>
      <c r="V114" s="651"/>
      <c r="W114" s="651"/>
      <c r="X114" s="651"/>
      <c r="Y114" s="651"/>
      <c r="Z114" s="651"/>
      <c r="AA114" s="651"/>
    </row>
    <row r="115" spans="2:27" s="156" customFormat="1" ht="15">
      <c r="B115" s="16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5:27" s="156" customFormat="1" ht="15">
      <c r="E224" s="162"/>
      <c r="V224" s="651"/>
      <c r="W224" s="651"/>
      <c r="X224" s="651"/>
      <c r="Y224" s="651"/>
      <c r="Z224" s="651"/>
      <c r="AA224" s="651"/>
    </row>
    <row r="225" spans="5:27" s="156" customFormat="1" ht="15">
      <c r="E225" s="162"/>
      <c r="V225" s="651"/>
      <c r="W225" s="651"/>
      <c r="X225" s="651"/>
      <c r="Y225" s="651"/>
      <c r="Z225" s="651"/>
      <c r="AA225" s="651"/>
    </row>
    <row r="226" spans="5:27" s="156" customFormat="1" ht="15">
      <c r="E226" s="162"/>
      <c r="V226" s="651"/>
      <c r="W226" s="651"/>
      <c r="X226" s="651"/>
      <c r="Y226" s="651"/>
      <c r="Z226" s="651"/>
      <c r="AA226" s="651"/>
    </row>
    <row r="227" spans="5:27" s="156" customFormat="1" ht="15">
      <c r="E227" s="162"/>
      <c r="V227" s="651"/>
      <c r="W227" s="651"/>
      <c r="X227" s="651"/>
      <c r="Y227" s="651"/>
      <c r="Z227" s="651"/>
      <c r="AA227" s="651"/>
    </row>
    <row r="228" spans="5:27" s="156" customFormat="1" ht="15">
      <c r="E228" s="162"/>
      <c r="V228" s="651"/>
      <c r="W228" s="651"/>
      <c r="X228" s="651"/>
      <c r="Y228" s="651"/>
      <c r="Z228" s="651"/>
      <c r="AA228" s="651"/>
    </row>
    <row r="229" spans="5:27" s="156" customFormat="1" ht="15">
      <c r="E229" s="162"/>
      <c r="V229" s="651"/>
      <c r="W229" s="651"/>
      <c r="X229" s="651"/>
      <c r="Y229" s="651"/>
      <c r="Z229" s="651"/>
      <c r="AA229" s="651"/>
    </row>
    <row r="230" spans="5:27" s="156" customFormat="1" ht="15">
      <c r="E230" s="162"/>
      <c r="V230" s="651"/>
      <c r="W230" s="651"/>
      <c r="X230" s="651"/>
      <c r="Y230" s="651"/>
      <c r="Z230" s="651"/>
      <c r="AA230" s="651"/>
    </row>
    <row r="231" spans="5:27" s="156" customFormat="1" ht="15">
      <c r="E231" s="162"/>
      <c r="V231" s="651"/>
      <c r="W231" s="651"/>
      <c r="X231" s="651"/>
      <c r="Y231" s="651"/>
      <c r="Z231" s="651"/>
      <c r="AA231" s="651"/>
    </row>
    <row r="232" spans="5:27" s="156" customFormat="1" ht="15">
      <c r="E232" s="162"/>
      <c r="V232" s="651"/>
      <c r="W232" s="651"/>
      <c r="X232" s="651"/>
      <c r="Y232" s="651"/>
      <c r="Z232" s="651"/>
      <c r="AA232" s="651"/>
    </row>
    <row r="233" spans="5:27" s="156" customFormat="1" ht="15">
      <c r="E233" s="162"/>
      <c r="V233" s="651"/>
      <c r="W233" s="651"/>
      <c r="X233" s="651"/>
      <c r="Y233" s="651"/>
      <c r="Z233" s="651"/>
      <c r="AA233" s="651"/>
    </row>
    <row r="234" spans="5:27" s="156" customFormat="1" ht="15">
      <c r="E234" s="162"/>
      <c r="V234" s="651"/>
      <c r="W234" s="651"/>
      <c r="X234" s="651"/>
      <c r="Y234" s="651"/>
      <c r="Z234" s="651"/>
      <c r="AA234" s="651"/>
    </row>
    <row r="235" spans="5:27" s="156" customFormat="1" ht="15">
      <c r="E235" s="162"/>
      <c r="V235" s="651"/>
      <c r="W235" s="651"/>
      <c r="X235" s="651"/>
      <c r="Y235" s="651"/>
      <c r="Z235" s="651"/>
      <c r="AA235" s="651"/>
    </row>
    <row r="236" spans="5:27" s="156" customFormat="1" ht="15">
      <c r="E236" s="162"/>
      <c r="V236" s="651"/>
      <c r="W236" s="651"/>
      <c r="X236" s="651"/>
      <c r="Y236" s="651"/>
      <c r="Z236" s="651"/>
      <c r="AA236" s="651"/>
    </row>
    <row r="237" spans="5:27" s="156" customFormat="1" ht="15">
      <c r="E237" s="162"/>
      <c r="V237" s="651"/>
      <c r="W237" s="651"/>
      <c r="X237" s="651"/>
      <c r="Y237" s="651"/>
      <c r="Z237" s="651"/>
      <c r="AA237" s="651"/>
    </row>
    <row r="238" spans="5:27" s="156" customFormat="1" ht="15">
      <c r="E238" s="162"/>
      <c r="V238" s="651"/>
      <c r="W238" s="651"/>
      <c r="X238" s="651"/>
      <c r="Y238" s="651"/>
      <c r="Z238" s="651"/>
      <c r="AA238" s="651"/>
    </row>
    <row r="239" spans="5:27" s="156" customFormat="1" ht="15">
      <c r="E239" s="162"/>
      <c r="V239" s="651"/>
      <c r="W239" s="651"/>
      <c r="X239" s="651"/>
      <c r="Y239" s="651"/>
      <c r="Z239" s="651"/>
      <c r="AA239" s="651"/>
    </row>
    <row r="240" spans="5:27" s="156" customFormat="1" ht="15">
      <c r="E240" s="162"/>
      <c r="V240" s="651"/>
      <c r="W240" s="651"/>
      <c r="X240" s="651"/>
      <c r="Y240" s="651"/>
      <c r="Z240" s="651"/>
      <c r="AA240" s="651"/>
    </row>
    <row r="241" spans="5:27" s="156" customFormat="1" ht="15">
      <c r="E241" s="162"/>
      <c r="V241" s="651"/>
      <c r="W241" s="651"/>
      <c r="X241" s="651"/>
      <c r="Y241" s="651"/>
      <c r="Z241" s="651"/>
      <c r="AA241" s="651"/>
    </row>
    <row r="242" spans="5:27" s="156" customFormat="1" ht="15">
      <c r="E242" s="162"/>
      <c r="V242" s="651"/>
      <c r="W242" s="651"/>
      <c r="X242" s="651"/>
      <c r="Y242" s="651"/>
      <c r="Z242" s="651"/>
      <c r="AA242" s="651"/>
    </row>
    <row r="243" spans="5:27" s="156" customFormat="1" ht="15">
      <c r="E243" s="162"/>
      <c r="V243" s="651"/>
      <c r="W243" s="651"/>
      <c r="X243" s="651"/>
      <c r="Y243" s="651"/>
      <c r="Z243" s="651"/>
      <c r="AA243" s="651"/>
    </row>
    <row r="244" spans="5:27" s="156" customFormat="1" ht="15">
      <c r="E244" s="162"/>
      <c r="V244" s="651"/>
      <c r="W244" s="651"/>
      <c r="X244" s="651"/>
      <c r="Y244" s="651"/>
      <c r="Z244" s="651"/>
      <c r="AA244" s="651"/>
    </row>
    <row r="245" spans="5:27" s="156" customFormat="1" ht="15">
      <c r="E245" s="162"/>
      <c r="V245" s="651"/>
      <c r="W245" s="651"/>
      <c r="X245" s="651"/>
      <c r="Y245" s="651"/>
      <c r="Z245" s="651"/>
      <c r="AA245" s="651"/>
    </row>
    <row r="246" spans="5:27" s="156" customFormat="1" ht="15">
      <c r="E246" s="162"/>
      <c r="V246" s="651"/>
      <c r="W246" s="651"/>
      <c r="X246" s="651"/>
      <c r="Y246" s="651"/>
      <c r="Z246" s="651"/>
      <c r="AA246" s="651"/>
    </row>
    <row r="247" spans="5:27" s="156" customFormat="1" ht="15">
      <c r="E247" s="162"/>
      <c r="V247" s="651"/>
      <c r="W247" s="651"/>
      <c r="X247" s="651"/>
      <c r="Y247" s="651"/>
      <c r="Z247" s="651"/>
      <c r="AA247" s="651"/>
    </row>
    <row r="248" spans="5:27" s="156" customFormat="1" ht="15">
      <c r="E248" s="162"/>
      <c r="V248" s="651"/>
      <c r="W248" s="651"/>
      <c r="X248" s="651"/>
      <c r="Y248" s="651"/>
      <c r="Z248" s="651"/>
      <c r="AA248" s="651"/>
    </row>
    <row r="249" spans="5:27" s="156" customFormat="1" ht="15">
      <c r="E249" s="162"/>
      <c r="V249" s="651"/>
      <c r="W249" s="651"/>
      <c r="X249" s="651"/>
      <c r="Y249" s="651"/>
      <c r="Z249" s="651"/>
      <c r="AA249" s="651"/>
    </row>
    <row r="250" spans="5:27" s="156" customFormat="1" ht="15">
      <c r="E250" s="162"/>
      <c r="V250" s="651"/>
      <c r="W250" s="651"/>
      <c r="X250" s="651"/>
      <c r="Y250" s="651"/>
      <c r="Z250" s="651"/>
      <c r="AA250" s="651"/>
    </row>
    <row r="251" spans="5:27" s="156" customFormat="1" ht="15">
      <c r="E251" s="162"/>
      <c r="V251" s="651"/>
      <c r="W251" s="651"/>
      <c r="X251" s="651"/>
      <c r="Y251" s="651"/>
      <c r="Z251" s="651"/>
      <c r="AA251" s="651"/>
    </row>
    <row r="252" spans="5:27" s="156" customFormat="1" ht="15">
      <c r="E252" s="162"/>
      <c r="V252" s="651"/>
      <c r="W252" s="651"/>
      <c r="X252" s="651"/>
      <c r="Y252" s="651"/>
      <c r="Z252" s="651"/>
      <c r="AA252" s="651"/>
    </row>
    <row r="253" spans="5:27" s="156" customFormat="1" ht="15">
      <c r="E253" s="162"/>
      <c r="V253" s="651"/>
      <c r="W253" s="651"/>
      <c r="X253" s="651"/>
      <c r="Y253" s="651"/>
      <c r="Z253" s="651"/>
      <c r="AA253" s="651"/>
    </row>
    <row r="254" spans="5:27" s="156" customFormat="1" ht="15">
      <c r="E254" s="162"/>
      <c r="V254" s="651"/>
      <c r="W254" s="651"/>
      <c r="X254" s="651"/>
      <c r="Y254" s="651"/>
      <c r="Z254" s="651"/>
      <c r="AA254" s="651"/>
    </row>
    <row r="255" spans="5:27" s="156" customFormat="1" ht="15">
      <c r="E255" s="162"/>
      <c r="V255" s="651"/>
      <c r="W255" s="651"/>
      <c r="X255" s="651"/>
      <c r="Y255" s="651"/>
      <c r="Z255" s="651"/>
      <c r="AA255" s="651"/>
    </row>
    <row r="256" spans="5:27" s="156" customFormat="1" ht="15">
      <c r="E256" s="162"/>
      <c r="V256" s="651"/>
      <c r="W256" s="651"/>
      <c r="X256" s="651"/>
      <c r="Y256" s="651"/>
      <c r="Z256" s="651"/>
      <c r="AA256" s="651"/>
    </row>
    <row r="257" spans="5:27" s="156" customFormat="1" ht="15">
      <c r="E257" s="162"/>
      <c r="V257" s="651"/>
      <c r="W257" s="651"/>
      <c r="X257" s="651"/>
      <c r="Y257" s="651"/>
      <c r="Z257" s="651"/>
      <c r="AA257" s="651"/>
    </row>
    <row r="258" spans="5:27" s="156" customFormat="1" ht="15">
      <c r="E258" s="162"/>
      <c r="V258" s="651"/>
      <c r="W258" s="651"/>
      <c r="X258" s="651"/>
      <c r="Y258" s="651"/>
      <c r="Z258" s="651"/>
      <c r="AA258" s="651"/>
    </row>
    <row r="259" spans="5:27" s="156" customFormat="1" ht="15">
      <c r="E259" s="162"/>
      <c r="V259" s="651"/>
      <c r="W259" s="651"/>
      <c r="X259" s="651"/>
      <c r="Y259" s="651"/>
      <c r="Z259" s="651"/>
      <c r="AA259" s="651"/>
    </row>
    <row r="260" spans="5:27" s="156" customFormat="1" ht="15">
      <c r="E260" s="162"/>
      <c r="V260" s="651"/>
      <c r="W260" s="651"/>
      <c r="X260" s="651"/>
      <c r="Y260" s="651"/>
      <c r="Z260" s="651"/>
      <c r="AA260" s="651"/>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row r="600" spans="3:7" ht="15">
      <c r="C600" s="340"/>
      <c r="D600" s="340"/>
      <c r="E600" s="348"/>
      <c r="F600" s="340"/>
      <c r="G600" s="340"/>
    </row>
  </sheetData>
  <sheetProtection algorithmName="SHA-512" hashValue="9BmCRjkOu6OXTPucTcAAoAaPLA4tmCLtQtPy+xkluRarV5GTLVYbj045QUEuR+QBYQJv+v+1k3rlCbwGk8Ncdg==" saltValue="b4/K//7i9G2mQ72OOYSUwQ==" spinCount="100000" sheet="1" objects="1" scenarios="1"/>
  <mergeCells count="10">
    <mergeCell ref="C45:E45"/>
    <mergeCell ref="I45:L45"/>
    <mergeCell ref="I46:L46"/>
    <mergeCell ref="I47:L47"/>
    <mergeCell ref="C35:E43"/>
    <mergeCell ref="F39:H39"/>
    <mergeCell ref="F40:H40"/>
    <mergeCell ref="F41:H41"/>
    <mergeCell ref="C44:E44"/>
    <mergeCell ref="I44:L44"/>
  </mergeCells>
  <conditionalFormatting sqref="M4:M34">
    <cfRule type="cellIs" priority="184" dxfId="100" operator="greaterThan">
      <formula>0</formula>
    </cfRule>
  </conditionalFormatting>
  <conditionalFormatting sqref="M35">
    <cfRule type="cellIs" priority="269" dxfId="3" operator="greaterThan">
      <formula>0</formula>
    </cfRule>
  </conditionalFormatting>
  <conditionalFormatting sqref="O4:O34">
    <cfRule type="cellIs" priority="183" dxfId="24" operator="greaterThan">
      <formula>$O$39</formula>
    </cfRule>
    <cfRule type="cellIs" priority="182" dxfId="97" operator="equal">
      <formula>"                            you"</formula>
    </cfRule>
    <cfRule type="cellIs" priority="181" dxfId="29" operator="equal">
      <formula>"                            Steve"</formula>
    </cfRule>
  </conditionalFormatting>
  <conditionalFormatting sqref="O37">
    <cfRule type="cellIs" priority="262" dxfId="3" operator="greaterThan">
      <formula>$O$39</formula>
    </cfRule>
  </conditionalFormatting>
  <conditionalFormatting sqref="Q4:Q34">
    <cfRule type="cellIs" priority="215" dxfId="6" operator="greaterThan">
      <formula>$Q$39</formula>
    </cfRule>
  </conditionalFormatting>
  <conditionalFormatting sqref="Q36">
    <cfRule type="cellIs" priority="209" dxfId="4" operator="greaterThan">
      <formula>$Q$41</formula>
    </cfRule>
    <cfRule type="cellIs" priority="195" dxfId="2" operator="equal">
      <formula>$Q$41+AVERAGE($Q$4:$Q$34)</formula>
    </cfRule>
  </conditionalFormatting>
  <conditionalFormatting sqref="Q37">
    <cfRule type="cellIs" priority="226" dxfId="3" operator="greaterThan">
      <formula>$Q$39</formula>
    </cfRule>
    <cfRule type="cellIs" priority="225" dxfId="2" operator="equal">
      <formula>$Q$39+MAX($Q$4:$Q$34)</formula>
    </cfRule>
  </conditionalFormatting>
  <conditionalFormatting sqref="R4:R34">
    <cfRule type="cellIs" priority="180" dxfId="6" operator="between">
      <formula>$R$39</formula>
      <formula>99999</formula>
    </cfRule>
  </conditionalFormatting>
  <conditionalFormatting sqref="R36">
    <cfRule type="cellIs" priority="208" dxfId="2" operator="equal">
      <formula>$R$41+AVERAGE($R$4:$R$34)</formula>
    </cfRule>
    <cfRule type="cellIs" priority="267" dxfId="4" operator="greaterThan">
      <formula>$R$41</formula>
    </cfRule>
  </conditionalFormatting>
  <conditionalFormatting sqref="R37">
    <cfRule type="cellIs" priority="254" dxfId="3" operator="greaterThan">
      <formula>$R$39</formula>
    </cfRule>
    <cfRule type="cellIs" priority="253" dxfId="2" operator="equal">
      <formula>$R$39+MAX($R$4:$R$34)</formula>
    </cfRule>
  </conditionalFormatting>
  <conditionalFormatting sqref="S4:S34">
    <cfRule type="cellIs" priority="279" dxfId="6" operator="lessThan">
      <formula>$S$40</formula>
    </cfRule>
  </conditionalFormatting>
  <conditionalFormatting sqref="S36">
    <cfRule type="cellIs" priority="159" dxfId="4" operator="lessThan">
      <formula>$S$41</formula>
    </cfRule>
    <cfRule type="cellIs" priority="158" dxfId="2" operator="equal">
      <formula>$S$41+AVERAGE($S$4:$S$34)</formula>
    </cfRule>
  </conditionalFormatting>
  <conditionalFormatting sqref="S37">
    <cfRule type="cellIs" priority="248" dxfId="3" operator="greaterThan">
      <formula>$S$39</formula>
    </cfRule>
    <cfRule type="cellIs" priority="247" dxfId="2" operator="equal">
      <formula>$S$39+MAX($S$4:$S$34)</formula>
    </cfRule>
  </conditionalFormatting>
  <conditionalFormatting sqref="S38">
    <cfRule type="cellIs" priority="172" dxfId="2" operator="equal">
      <formula>$S$40+MIN($S$4:$S$34)</formula>
    </cfRule>
    <cfRule type="cellIs" priority="268" dxfId="3" operator="lessThan">
      <formula>$S$40</formula>
    </cfRule>
  </conditionalFormatting>
  <conditionalFormatting sqref="T4:T34">
    <cfRule type="cellIs" priority="42" dxfId="24" operator="greaterThan">
      <formula>$T$41</formula>
    </cfRule>
  </conditionalFormatting>
  <conditionalFormatting sqref="U4:U34">
    <cfRule type="cellIs" priority="41" dxfId="24" operator="greaterThan">
      <formula>$U$41</formula>
    </cfRule>
  </conditionalFormatting>
  <conditionalFormatting sqref="W4:W34">
    <cfRule type="cellIs" priority="213" dxfId="6" operator="greaterThan">
      <formula>$W$39</formula>
    </cfRule>
  </conditionalFormatting>
  <conditionalFormatting sqref="W36">
    <cfRule type="cellIs" priority="191" dxfId="2" operator="equal">
      <formula>$W$41+AVERAGE($W$4:$W$34)</formula>
    </cfRule>
    <cfRule type="cellIs" priority="192" dxfId="4" operator="greaterThan">
      <formula>$W$41</formula>
    </cfRule>
  </conditionalFormatting>
  <conditionalFormatting sqref="W37">
    <cfRule type="cellIs" priority="222" dxfId="3" operator="greaterThan">
      <formula>$W$39</formula>
    </cfRule>
    <cfRule type="cellIs" priority="173" dxfId="2" operator="equal">
      <formula>$W$39+MAX($W$4:$W$34)</formula>
    </cfRule>
  </conditionalFormatting>
  <conditionalFormatting sqref="X4:X34">
    <cfRule type="cellIs" priority="178" dxfId="6" operator="between">
      <formula>$X$39</formula>
      <formula>9999</formula>
    </cfRule>
  </conditionalFormatting>
  <conditionalFormatting sqref="X36">
    <cfRule type="cellIs" priority="205" dxfId="4" operator="greaterThan">
      <formula>$X$41</formula>
    </cfRule>
    <cfRule type="cellIs" priority="204" dxfId="2" operator="equal">
      <formula>$X$41+AVERAGE($X$4:$X$34)</formula>
    </cfRule>
  </conditionalFormatting>
  <conditionalFormatting sqref="X37">
    <cfRule type="cellIs" priority="246" dxfId="3" operator="greaterThan">
      <formula>$X$39</formula>
    </cfRule>
    <cfRule type="cellIs" priority="245" dxfId="2" operator="equal">
      <formula>$X$39+MAX($X$4:$X$34)</formula>
    </cfRule>
  </conditionalFormatting>
  <conditionalFormatting sqref="Y4:Y34">
    <cfRule type="cellIs" priority="285" dxfId="6" operator="lessThan">
      <formula>$Y$40</formula>
    </cfRule>
  </conditionalFormatting>
  <conditionalFormatting sqref="Y36">
    <cfRule type="cellIs" priority="155" dxfId="4" operator="lessThan">
      <formula>$Y$41</formula>
    </cfRule>
    <cfRule type="cellIs" priority="154" dxfId="2" operator="equal">
      <formula>$Y$41+AVERAGE($Y$4:$Y$34)</formula>
    </cfRule>
  </conditionalFormatting>
  <conditionalFormatting sqref="Y37">
    <cfRule type="cellIs" priority="244" dxfId="3" operator="greaterThan">
      <formula>$Y$39</formula>
    </cfRule>
    <cfRule type="cellIs" priority="243" dxfId="2" operator="equal">
      <formula>$Y$39+MAX($Y$4:$Y$34)</formula>
    </cfRule>
  </conditionalFormatting>
  <conditionalFormatting sqref="Y38">
    <cfRule type="cellIs" priority="169" dxfId="3" operator="lessThan">
      <formula>$Y$40</formula>
    </cfRule>
    <cfRule type="cellIs" priority="168" dxfId="2" operator="equal">
      <formula>$Y$40+MIN($Y$4:$Y$34)</formula>
    </cfRule>
  </conditionalFormatting>
  <conditionalFormatting sqref="Z4:Z34">
    <cfRule type="cellIs" priority="10" dxfId="24" operator="greaterThan">
      <formula>$Z$41</formula>
    </cfRule>
  </conditionalFormatting>
  <conditionalFormatting sqref="AA4:AA34">
    <cfRule type="cellIs" priority="9" dxfId="24" operator="greaterThan">
      <formula>$AA$41</formula>
    </cfRule>
  </conditionalFormatting>
  <conditionalFormatting sqref="AC4:AC34">
    <cfRule type="cellIs" priority="212" dxfId="6" operator="greaterThan">
      <formula>$AC$39</formula>
    </cfRule>
  </conditionalFormatting>
  <conditionalFormatting sqref="AC36">
    <cfRule type="cellIs" priority="190" dxfId="4" operator="greaterThan">
      <formula>$AC$41</formula>
    </cfRule>
    <cfRule type="cellIs" priority="189" dxfId="2" operator="equal">
      <formula>$AC$41+AVERAGE($AC$4:$AC$34)</formula>
    </cfRule>
  </conditionalFormatting>
  <conditionalFormatting sqref="AC37">
    <cfRule type="cellIs" priority="220" dxfId="2" operator="equal">
      <formula>$AC$39+MAX($AC$4:$AC$34)</formula>
    </cfRule>
    <cfRule type="cellIs" priority="221" dxfId="3" operator="greaterThan">
      <formula>$AC$39</formula>
    </cfRule>
  </conditionalFormatting>
  <conditionalFormatting sqref="AD4:AD34">
    <cfRule type="cellIs" priority="177" dxfId="6" operator="between">
      <formula>$AD$39</formula>
      <formula>9999</formula>
    </cfRule>
  </conditionalFormatting>
  <conditionalFormatting sqref="AD36">
    <cfRule type="cellIs" priority="203" dxfId="4" operator="greaterThan">
      <formula>$AD$41</formula>
    </cfRule>
    <cfRule type="cellIs" priority="202" dxfId="2" operator="equal">
      <formula>$AD$41+AVERAGE($AD$4:$AD$34)</formula>
    </cfRule>
  </conditionalFormatting>
  <conditionalFormatting sqref="AD37">
    <cfRule type="cellIs" priority="241" dxfId="2" operator="equal">
      <formula>$AD$39+MAX($AD$4:$AD$34)</formula>
    </cfRule>
    <cfRule type="cellIs" priority="242" dxfId="3" operator="greaterThan">
      <formula>$AD$39</formula>
    </cfRule>
  </conditionalFormatting>
  <conditionalFormatting sqref="AE4:AE34">
    <cfRule type="cellIs" priority="286" dxfId="6" operator="lessThan">
      <formula>$AE$40</formula>
    </cfRule>
  </conditionalFormatting>
  <conditionalFormatting sqref="AE36">
    <cfRule type="cellIs" priority="152" dxfId="2" operator="equal">
      <formula>$AE$41+AVERAGE($AE$4:$AE$34)</formula>
    </cfRule>
    <cfRule type="cellIs" priority="153" dxfId="4" operator="lessThan">
      <formula>$AE$41</formula>
    </cfRule>
  </conditionalFormatting>
  <conditionalFormatting sqref="AE37">
    <cfRule type="cellIs" priority="239" dxfId="2" operator="equal">
      <formula>$AE$39+MAX($AE$4:$AE$34)</formula>
    </cfRule>
    <cfRule type="cellIs" priority="240" dxfId="3" operator="greaterThan">
      <formula>$AE$39</formula>
    </cfRule>
  </conditionalFormatting>
  <conditionalFormatting sqref="AE38">
    <cfRule type="cellIs" priority="166" dxfId="2" operator="equal">
      <formula>$AE$40+MIN($AE$4:$AE$34)</formula>
    </cfRule>
    <cfRule type="cellIs" priority="167" dxfId="3" operator="lessThan">
      <formula>$AE$40</formula>
    </cfRule>
  </conditionalFormatting>
  <conditionalFormatting sqref="AF4:AF34">
    <cfRule type="cellIs" priority="29" dxfId="24" operator="greaterThan">
      <formula>$AF$41</formula>
    </cfRule>
  </conditionalFormatting>
  <conditionalFormatting sqref="AG4:AG34">
    <cfRule type="cellIs" priority="28" dxfId="24" operator="greaterThan">
      <formula>$AG$41</formula>
    </cfRule>
  </conditionalFormatting>
  <conditionalFormatting sqref="AI4 AI6 AI8 AI10 AI12 AI14 AI16 AI18 AI20 AI22 AI24 AI26 AI28 AI30 AI32 AI34">
    <cfRule type="containsBlanks" priority="259" dxfId="37">
      <formula>LEN(TRIM(AI4))=0</formula>
    </cfRule>
  </conditionalFormatting>
  <conditionalFormatting sqref="AI4:AI34">
    <cfRule type="cellIs" priority="260" dxfId="6" operator="lessThan">
      <formula>$AI$40</formula>
    </cfRule>
  </conditionalFormatting>
  <conditionalFormatting sqref="AI5 AI7 AI9 AI11 AI13 AI15 AI17 AI19 AI21 AI23 AI25 AI27 AI29 AI31 AI33">
    <cfRule type="containsBlanks" priority="258" dxfId="29">
      <formula>LEN(TRIM(AI5))=0</formula>
    </cfRule>
  </conditionalFormatting>
  <conditionalFormatting sqref="AI36">
    <cfRule type="cellIs" priority="261" dxfId="4" operator="lessThan">
      <formula>$AI$41</formula>
    </cfRule>
  </conditionalFormatting>
  <conditionalFormatting sqref="AI38">
    <cfRule type="cellIs" priority="270" dxfId="3" operator="lessThan">
      <formula>$AI$40</formula>
    </cfRule>
  </conditionalFormatting>
  <conditionalFormatting sqref="AK4 AK6 AK8 AK10 AK12 AK14 AK16 AK18 AK20 AK22 AK24 AK26 AK28 AK30 AK32 AK34">
    <cfRule type="containsBlanks" priority="271" dxfId="32">
      <formula>LEN(TRIM(AK4))=0</formula>
    </cfRule>
  </conditionalFormatting>
  <conditionalFormatting sqref="AK4:AK34">
    <cfRule type="cellIs" priority="287" dxfId="24" operator="lessThan">
      <formula>$AK$40</formula>
    </cfRule>
    <cfRule type="cellIs" priority="277" dxfId="30" operator="greaterThan">
      <formula>$AK$39</formula>
    </cfRule>
  </conditionalFormatting>
  <conditionalFormatting sqref="AK5 AK7 AK9 AK11 AK13 AK15 AK17 AK19 AK21 AK23 AK25 AK27 AK29 AK31 AK33">
    <cfRule type="containsBlanks" priority="276" dxfId="29">
      <formula>LEN(TRIM(AK5))=0</formula>
    </cfRule>
  </conditionalFormatting>
  <conditionalFormatting sqref="AK37">
    <cfRule type="cellIs" priority="266" dxfId="28" operator="greaterThan">
      <formula>$AK$39</formula>
    </cfRule>
  </conditionalFormatting>
  <conditionalFormatting sqref="AK38">
    <cfRule type="cellIs" priority="265" dxfId="3" operator="lessThan">
      <formula>$AK$40</formula>
    </cfRule>
  </conditionalFormatting>
  <conditionalFormatting sqref="AM4:AM34">
    <cfRule type="cellIs" priority="272" dxfId="6" operator="greaterThan">
      <formula>$AM$39</formula>
    </cfRule>
  </conditionalFormatting>
  <conditionalFormatting sqref="AM37">
    <cfRule type="cellIs" priority="264" dxfId="3" operator="greaterThan">
      <formula>$AM$39</formula>
    </cfRule>
  </conditionalFormatting>
  <conditionalFormatting sqref="AO4:AO34">
    <cfRule type="cellIs" priority="257" dxfId="24" operator="greaterThan">
      <formula>$AO$39</formula>
    </cfRule>
  </conditionalFormatting>
  <conditionalFormatting sqref="AO36">
    <cfRule type="cellIs" priority="256" dxfId="4" operator="greaterThan">
      <formula>$AO$41</formula>
    </cfRule>
  </conditionalFormatting>
  <conditionalFormatting sqref="AO37">
    <cfRule type="cellIs" priority="255" dxfId="3" operator="greaterThan">
      <formula>$AO$39</formula>
    </cfRule>
  </conditionalFormatting>
  <conditionalFormatting sqref="AP4:AP34">
    <cfRule type="cellIs" priority="143" dxfId="6" operator="greaterThan">
      <formula>$AP$39</formula>
    </cfRule>
  </conditionalFormatting>
  <conditionalFormatting sqref="AP36">
    <cfRule type="cellIs" priority="142" dxfId="4" operator="greaterThan">
      <formula>$AP$41</formula>
    </cfRule>
    <cfRule type="cellIs" priority="141" dxfId="2" operator="equal">
      <formula>$AP$41+AVERAGE($AP$4:$AP$34)</formula>
    </cfRule>
  </conditionalFormatting>
  <conditionalFormatting sqref="AP37">
    <cfRule type="cellIs" priority="26" dxfId="3" operator="greaterThan">
      <formula>$AP$39</formula>
    </cfRule>
    <cfRule type="cellIs" priority="25" dxfId="2" operator="equal">
      <formula>$AP$39+MAX($AP$4:$AP$34)</formula>
    </cfRule>
  </conditionalFormatting>
  <conditionalFormatting sqref="AQ4:AQ34">
    <cfRule type="cellIs" priority="140" dxfId="6" operator="between">
      <formula>$AQ$39</formula>
      <formula>9999</formula>
    </cfRule>
  </conditionalFormatting>
  <conditionalFormatting sqref="AQ36">
    <cfRule type="cellIs" priority="139" dxfId="4" operator="greaterThan">
      <formula>$AQ$41</formula>
    </cfRule>
    <cfRule type="cellIs" priority="138" dxfId="2" operator="equal">
      <formula>$AQ$41+AVERAGE($AQ$4:$AQ$34)</formula>
    </cfRule>
  </conditionalFormatting>
  <conditionalFormatting sqref="AQ37">
    <cfRule type="cellIs" priority="145" dxfId="3" operator="greaterThan">
      <formula>$AQ$39</formula>
    </cfRule>
    <cfRule type="cellIs" priority="144" dxfId="2" operator="equal">
      <formula>$AQ$39+MAX($AQ$4:$AQ$34)</formula>
    </cfRule>
  </conditionalFormatting>
  <conditionalFormatting sqref="AR4:AR34">
    <cfRule type="cellIs" priority="210" dxfId="6" operator="greaterThan">
      <formula>$AR$39</formula>
    </cfRule>
  </conditionalFormatting>
  <conditionalFormatting sqref="AR36">
    <cfRule type="cellIs" priority="186" dxfId="4" operator="greaterThan">
      <formula>$AR$41</formula>
    </cfRule>
    <cfRule type="cellIs" priority="185" dxfId="2" operator="equal">
      <formula>$AR$41+AVERAGE($AR$4:$AR$34)</formula>
    </cfRule>
  </conditionalFormatting>
  <conditionalFormatting sqref="AR37">
    <cfRule type="cellIs" priority="217" dxfId="3" operator="greaterThan">
      <formula>$AR$39</formula>
    </cfRule>
    <cfRule type="cellIs" priority="216" dxfId="2" operator="equal">
      <formula>$AR$39+MAX($AR$4:$AR$34)</formula>
    </cfRule>
  </conditionalFormatting>
  <conditionalFormatting sqref="AS4:AS34">
    <cfRule type="cellIs" priority="174" dxfId="6" operator="between">
      <formula>$AS$39</formula>
      <formula>9999</formula>
    </cfRule>
  </conditionalFormatting>
  <conditionalFormatting sqref="AS36">
    <cfRule type="cellIs" priority="196" dxfId="2" operator="equal">
      <formula>$AS$41+AVERAGE($AS$4:$AS$34)</formula>
    </cfRule>
    <cfRule type="cellIs" priority="197" dxfId="4" operator="greaterThan">
      <formula>$AS$41</formula>
    </cfRule>
  </conditionalFormatting>
  <conditionalFormatting sqref="AS37">
    <cfRule type="cellIs" priority="230" dxfId="3" operator="greaterThan">
      <formula>$AS$39</formula>
    </cfRule>
    <cfRule type="cellIs" priority="229" dxfId="2" operator="equal">
      <formula>$AS$39+MAX($AS$4:$AS$34)</formula>
    </cfRule>
  </conditionalFormatting>
  <dataValidations count="4">
    <dataValidation type="decimal" allowBlank="1" showInputMessage="1" showErrorMessage="1" errorTitle="Numbers Only" error="Enter Numbers Only" sqref="W39:AA41 AM4:AM38 AJ39:AJ40 Q39:S41 AR39:AS41 AC39:AE41 AI40:AI41 AQ41 AP39:AP41 AO41 AK40 I4:N41 O4:AK38 AO4:AR38">
      <formula1>0</formula1>
      <formula2>99999999</formula2>
    </dataValidation>
    <dataValidation allowBlank="1" showInputMessage="1" showErrorMessage="1" errorTitle="Numbers Only" error="Enter Numbers Only" sqref="AB39:AB41 AI39 AJ41:AK41 AO39:AO40 AK39 AQ39:AQ40 O39:P41 AF39:AH41 T39:V41 AL39:AN41"/>
    <dataValidation type="custom" allowBlank="1" showInputMessage="1" showErrorMessage="1" error="Only the less than symbol &quot;&lt;&quot; may be entered in this column." sqref="AL4:AL34 AN4:AN34">
      <formula1>AL4:AL12318="&lt;"</formula1>
    </dataValidation>
    <dataValidation type="decimal" allowBlank="1" showInputMessage="1" showErrorMessage="1" error="Enter Numbers Only" sqref="Z2:AA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CA599"/>
  <sheetViews>
    <sheetView zoomScale="60" zoomScaleNormal="60" zoomScalePageLayoutView="55" workbookViewId="0" topLeftCell="T16">
      <selection activeCell="AT1" sqref="AT1:BE1048576"/>
    </sheetView>
  </sheetViews>
  <sheetFormatPr defaultColWidth="8.7109375" defaultRowHeight="15"/>
  <cols>
    <col min="1" max="1" width="7.2812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79" width="8.7109375" style="156" customWidth="1"/>
    <col min="80" max="16384" width="8.7109375" style="19" customWidth="1"/>
  </cols>
  <sheetData>
    <row r="1" spans="2:79"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334"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row>
    <row r="2" spans="2:79" s="6" customFormat="1" ht="111" customHeight="1" hidden="1" thickBot="1">
      <c r="B2" s="88"/>
      <c r="C2" s="7"/>
      <c r="D2" s="7"/>
      <c r="E2" s="8"/>
      <c r="F2" s="9"/>
      <c r="G2" s="9"/>
      <c r="H2" s="3" t="s">
        <v>227</v>
      </c>
      <c r="I2" s="304">
        <v>46529</v>
      </c>
      <c r="J2" s="505">
        <v>50050</v>
      </c>
      <c r="K2" s="505"/>
      <c r="L2" s="505">
        <v>50050</v>
      </c>
      <c r="M2" s="505">
        <v>80998</v>
      </c>
      <c r="N2" s="505">
        <v>10</v>
      </c>
      <c r="O2" s="503" t="s">
        <v>228</v>
      </c>
      <c r="P2" s="304">
        <v>80082</v>
      </c>
      <c r="Q2" s="5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row>
    <row r="3" spans="2:79" s="6" customFormat="1" ht="220.5" customHeight="1" hidden="1" thickBot="1">
      <c r="B3" s="89" t="s">
        <v>165</v>
      </c>
      <c r="C3" s="16" t="s">
        <v>236</v>
      </c>
      <c r="D3" s="16" t="s">
        <v>237</v>
      </c>
      <c r="E3" s="32" t="s">
        <v>238</v>
      </c>
      <c r="F3" s="16" t="s">
        <v>239</v>
      </c>
      <c r="G3" s="16" t="s">
        <v>240</v>
      </c>
      <c r="H3" s="308" t="s">
        <v>241</v>
      </c>
      <c r="I3" s="4" t="s">
        <v>242</v>
      </c>
      <c r="J3" s="334" t="s">
        <v>243</v>
      </c>
      <c r="K3" s="334" t="s">
        <v>244</v>
      </c>
      <c r="L3" s="334" t="s">
        <v>246</v>
      </c>
      <c r="M3" s="334" t="s">
        <v>247</v>
      </c>
      <c r="N3" s="334" t="s">
        <v>248</v>
      </c>
      <c r="O3" s="335" t="s">
        <v>249</v>
      </c>
      <c r="P3" s="4" t="s">
        <v>250</v>
      </c>
      <c r="Q3" s="334"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row>
    <row r="4" spans="2:45" ht="21" customHeight="1">
      <c r="B4" s="88"/>
      <c r="C4" s="325" t="str">
        <f>'Permit Limits'!E5</f>
        <v>TN0020621</v>
      </c>
      <c r="D4" s="325" t="str">
        <f>'Permit Limits'!D10</f>
        <v>External Outfall</v>
      </c>
      <c r="E4" s="326" t="str">
        <f>'Permit Limits'!E10</f>
        <v>001</v>
      </c>
      <c r="F4" s="325">
        <f>'Permit Limits'!H5</f>
        <v>2024</v>
      </c>
      <c r="G4" s="20" t="s">
        <v>334</v>
      </c>
      <c r="H4" s="327">
        <v>1</v>
      </c>
      <c r="I4" s="307"/>
      <c r="J4" s="306"/>
      <c r="K4" s="306"/>
      <c r="L4" s="306"/>
      <c r="M4" s="299"/>
      <c r="N4" s="299"/>
      <c r="O4" s="68"/>
      <c r="P4" s="298"/>
      <c r="Q4" s="299"/>
      <c r="R4" s="356" t="str">
        <f>IF(Q4&lt;&gt;0,(8.34*L4*Q4),"")</f>
        <v/>
      </c>
      <c r="S4" s="356" t="str">
        <f>IF(P4&lt;&gt;0,(1-Q4/P4)*100,"")</f>
        <v/>
      </c>
      <c r="T4" s="299"/>
      <c r="U4" s="68"/>
      <c r="V4" s="613"/>
      <c r="W4" s="306"/>
      <c r="X4" s="614" t="str">
        <f aca="true" t="shared" si="0" ref="X4:X33">IF(W4&lt;&gt;0,(8.34*L4*W4),"")</f>
        <v/>
      </c>
      <c r="Y4" s="614" t="str">
        <f aca="true" t="shared" si="1" ref="Y4:Y33">IF(V4&lt;&gt;0,(1-W4/V4)*100,"")</f>
        <v/>
      </c>
      <c r="Z4" s="306"/>
      <c r="AA4" s="615"/>
      <c r="AB4" s="298"/>
      <c r="AC4" s="299"/>
      <c r="AD4" s="356" t="str">
        <f aca="true" t="shared" si="2" ref="AD4:AD33">IF(AC4&lt;&gt;0,(8.34*L4*AC4),"")</f>
        <v/>
      </c>
      <c r="AE4" s="356" t="str">
        <f>IF(AB4&lt;&gt;0,(1-AC4/AB4)*100,"")</f>
        <v/>
      </c>
      <c r="AF4" s="299"/>
      <c r="AG4" s="68"/>
      <c r="AH4" s="298"/>
      <c r="AI4" s="68"/>
      <c r="AJ4" s="298"/>
      <c r="AK4" s="68"/>
      <c r="AL4" s="302"/>
      <c r="AM4" s="300"/>
      <c r="AN4" s="302"/>
      <c r="AO4" s="68"/>
      <c r="AP4" s="299"/>
      <c r="AQ4" s="356" t="str">
        <f aca="true" t="shared" si="3" ref="AQ4:AQ33">IF(AP4&lt;&gt;0,(8.34*L4*AP4),"")</f>
        <v/>
      </c>
      <c r="AR4" s="299"/>
      <c r="AS4" s="356" t="str">
        <f aca="true" t="shared" si="4" ref="AS4:AS33">IF(AR4&lt;&gt;0,(8.34*L4*AR4),"")</f>
        <v/>
      </c>
    </row>
    <row r="5" spans="2:45" ht="21" customHeight="1">
      <c r="B5" s="88"/>
      <c r="C5" s="329" t="str">
        <f>C4</f>
        <v>TN0020621</v>
      </c>
      <c r="D5" s="329" t="str">
        <f>D4</f>
        <v>External Outfall</v>
      </c>
      <c r="E5" s="328" t="str">
        <f>E4</f>
        <v>001</v>
      </c>
      <c r="F5" s="329">
        <f>F4</f>
        <v>2024</v>
      </c>
      <c r="G5" s="329" t="s">
        <v>334</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6"/>
      <c r="AO5" s="113"/>
      <c r="AP5" s="105"/>
      <c r="AQ5" s="350" t="str">
        <f t="shared" si="3"/>
        <v/>
      </c>
      <c r="AR5" s="105"/>
      <c r="AS5" s="350" t="str">
        <f t="shared" si="4"/>
        <v/>
      </c>
    </row>
    <row r="6" spans="2:45" ht="21" customHeight="1">
      <c r="B6" s="88"/>
      <c r="C6" s="329" t="str">
        <f aca="true" t="shared" si="5" ref="C6:C33">C5</f>
        <v>TN0020621</v>
      </c>
      <c r="D6" s="329" t="str">
        <f aca="true" t="shared" si="6" ref="D6:D33">D5</f>
        <v>External Outfall</v>
      </c>
      <c r="E6" s="328" t="str">
        <f aca="true" t="shared" si="7" ref="E6:E33">E5</f>
        <v>001</v>
      </c>
      <c r="F6" s="329">
        <f aca="true" t="shared" si="8" ref="F6:F33">F5</f>
        <v>2024</v>
      </c>
      <c r="G6" s="329" t="s">
        <v>334</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117"/>
      <c r="AI6" s="114"/>
      <c r="AJ6" s="117"/>
      <c r="AK6" s="114"/>
      <c r="AL6" s="58"/>
      <c r="AM6" s="71"/>
      <c r="AN6" s="58"/>
      <c r="AO6" s="114"/>
      <c r="AP6" s="106"/>
      <c r="AQ6" s="350" t="str">
        <f t="shared" si="3"/>
        <v/>
      </c>
      <c r="AR6" s="106"/>
      <c r="AS6" s="350" t="str">
        <f t="shared" si="4"/>
        <v/>
      </c>
    </row>
    <row r="7" spans="2:45" ht="21" customHeight="1">
      <c r="B7" s="88"/>
      <c r="C7" s="329" t="str">
        <f t="shared" si="5"/>
        <v>TN0020621</v>
      </c>
      <c r="D7" s="329" t="str">
        <f t="shared" si="6"/>
        <v>External Outfall</v>
      </c>
      <c r="E7" s="328" t="str">
        <f t="shared" si="7"/>
        <v>001</v>
      </c>
      <c r="F7" s="329">
        <f t="shared" si="8"/>
        <v>2024</v>
      </c>
      <c r="G7" s="329" t="s">
        <v>334</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6"/>
      <c r="AO7" s="113"/>
      <c r="AP7" s="105"/>
      <c r="AQ7" s="350" t="str">
        <f t="shared" si="3"/>
        <v/>
      </c>
      <c r="AR7" s="105"/>
      <c r="AS7" s="350" t="str">
        <f t="shared" si="4"/>
        <v/>
      </c>
    </row>
    <row r="8" spans="2:45" ht="21" customHeight="1">
      <c r="B8" s="88"/>
      <c r="C8" s="329" t="str">
        <f t="shared" si="5"/>
        <v>TN0020621</v>
      </c>
      <c r="D8" s="329" t="str">
        <f t="shared" si="6"/>
        <v>External Outfall</v>
      </c>
      <c r="E8" s="328" t="str">
        <f t="shared" si="7"/>
        <v>001</v>
      </c>
      <c r="F8" s="329">
        <f t="shared" si="8"/>
        <v>2024</v>
      </c>
      <c r="G8" s="329" t="s">
        <v>334</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117"/>
      <c r="AI8" s="114"/>
      <c r="AJ8" s="117"/>
      <c r="AK8" s="114"/>
      <c r="AL8" s="58"/>
      <c r="AM8" s="71"/>
      <c r="AN8" s="58"/>
      <c r="AO8" s="114"/>
      <c r="AP8" s="106"/>
      <c r="AQ8" s="350" t="str">
        <f t="shared" si="3"/>
        <v/>
      </c>
      <c r="AR8" s="106"/>
      <c r="AS8" s="350" t="str">
        <f t="shared" si="4"/>
        <v/>
      </c>
    </row>
    <row r="9" spans="2:45" ht="21" customHeight="1">
      <c r="B9" s="88"/>
      <c r="C9" s="329" t="str">
        <f t="shared" si="5"/>
        <v>TN0020621</v>
      </c>
      <c r="D9" s="329" t="str">
        <f t="shared" si="6"/>
        <v>External Outfall</v>
      </c>
      <c r="E9" s="328" t="str">
        <f t="shared" si="7"/>
        <v>001</v>
      </c>
      <c r="F9" s="329">
        <f t="shared" si="8"/>
        <v>2024</v>
      </c>
      <c r="G9" s="329" t="s">
        <v>334</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6"/>
      <c r="AO9" s="113"/>
      <c r="AP9" s="105"/>
      <c r="AQ9" s="350" t="str">
        <f t="shared" si="3"/>
        <v/>
      </c>
      <c r="AR9" s="105"/>
      <c r="AS9" s="350" t="str">
        <f t="shared" si="4"/>
        <v/>
      </c>
    </row>
    <row r="10" spans="2:45" ht="21" customHeight="1">
      <c r="B10" s="88"/>
      <c r="C10" s="329" t="str">
        <f t="shared" si="5"/>
        <v>TN0020621</v>
      </c>
      <c r="D10" s="329" t="str">
        <f t="shared" si="6"/>
        <v>External Outfall</v>
      </c>
      <c r="E10" s="328" t="str">
        <f t="shared" si="7"/>
        <v>001</v>
      </c>
      <c r="F10" s="329">
        <f t="shared" si="8"/>
        <v>2024</v>
      </c>
      <c r="G10" s="329" t="s">
        <v>334</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117"/>
      <c r="AI10" s="114"/>
      <c r="AJ10" s="117"/>
      <c r="AK10" s="114"/>
      <c r="AL10" s="58"/>
      <c r="AM10" s="71"/>
      <c r="AN10" s="58"/>
      <c r="AO10" s="114"/>
      <c r="AP10" s="106"/>
      <c r="AQ10" s="350" t="str">
        <f t="shared" si="3"/>
        <v/>
      </c>
      <c r="AR10" s="106"/>
      <c r="AS10" s="350" t="str">
        <f t="shared" si="4"/>
        <v/>
      </c>
    </row>
    <row r="11" spans="2:45" ht="21" customHeight="1">
      <c r="B11" s="88"/>
      <c r="C11" s="329" t="str">
        <f t="shared" si="5"/>
        <v>TN0020621</v>
      </c>
      <c r="D11" s="329" t="str">
        <f t="shared" si="6"/>
        <v>External Outfall</v>
      </c>
      <c r="E11" s="328" t="str">
        <f t="shared" si="7"/>
        <v>001</v>
      </c>
      <c r="F11" s="329">
        <f t="shared" si="8"/>
        <v>2024</v>
      </c>
      <c r="G11" s="329" t="s">
        <v>334</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6"/>
      <c r="AO11" s="113"/>
      <c r="AP11" s="105"/>
      <c r="AQ11" s="350" t="str">
        <f t="shared" si="3"/>
        <v/>
      </c>
      <c r="AR11" s="105"/>
      <c r="AS11" s="350" t="str">
        <f t="shared" si="4"/>
        <v/>
      </c>
    </row>
    <row r="12" spans="2:45" ht="21" customHeight="1">
      <c r="B12" s="88"/>
      <c r="C12" s="329" t="str">
        <f t="shared" si="5"/>
        <v>TN0020621</v>
      </c>
      <c r="D12" s="329" t="str">
        <f t="shared" si="6"/>
        <v>External Outfall</v>
      </c>
      <c r="E12" s="328" t="str">
        <f t="shared" si="7"/>
        <v>001</v>
      </c>
      <c r="F12" s="329">
        <f t="shared" si="8"/>
        <v>2024</v>
      </c>
      <c r="G12" s="329" t="s">
        <v>334</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117"/>
      <c r="AI12" s="114"/>
      <c r="AJ12" s="117"/>
      <c r="AK12" s="114"/>
      <c r="AL12" s="58"/>
      <c r="AM12" s="71"/>
      <c r="AN12" s="58"/>
      <c r="AO12" s="114"/>
      <c r="AP12" s="106"/>
      <c r="AQ12" s="350" t="str">
        <f t="shared" si="3"/>
        <v/>
      </c>
      <c r="AR12" s="106"/>
      <c r="AS12" s="350" t="str">
        <f t="shared" si="4"/>
        <v/>
      </c>
    </row>
    <row r="13" spans="2:45" ht="21" customHeight="1">
      <c r="B13" s="88"/>
      <c r="C13" s="329" t="str">
        <f t="shared" si="5"/>
        <v>TN0020621</v>
      </c>
      <c r="D13" s="329" t="str">
        <f t="shared" si="6"/>
        <v>External Outfall</v>
      </c>
      <c r="E13" s="328" t="str">
        <f t="shared" si="7"/>
        <v>001</v>
      </c>
      <c r="F13" s="329">
        <f t="shared" si="8"/>
        <v>2024</v>
      </c>
      <c r="G13" s="329" t="s">
        <v>334</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6"/>
      <c r="AO13" s="113"/>
      <c r="AP13" s="105"/>
      <c r="AQ13" s="350" t="str">
        <f t="shared" si="3"/>
        <v/>
      </c>
      <c r="AR13" s="105"/>
      <c r="AS13" s="350" t="str">
        <f t="shared" si="4"/>
        <v/>
      </c>
    </row>
    <row r="14" spans="2:45" ht="21" customHeight="1">
      <c r="B14" s="88"/>
      <c r="C14" s="329" t="str">
        <f t="shared" si="5"/>
        <v>TN0020621</v>
      </c>
      <c r="D14" s="329" t="str">
        <f t="shared" si="6"/>
        <v>External Outfall</v>
      </c>
      <c r="E14" s="328" t="str">
        <f t="shared" si="7"/>
        <v>001</v>
      </c>
      <c r="F14" s="329">
        <f t="shared" si="8"/>
        <v>2024</v>
      </c>
      <c r="G14" s="329" t="s">
        <v>334</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75"/>
      <c r="AG14" s="76"/>
      <c r="AH14" s="117"/>
      <c r="AI14" s="114"/>
      <c r="AJ14" s="117"/>
      <c r="AK14" s="114"/>
      <c r="AL14" s="58"/>
      <c r="AM14" s="71"/>
      <c r="AN14" s="58"/>
      <c r="AO14" s="114"/>
      <c r="AP14" s="75"/>
      <c r="AQ14" s="350" t="str">
        <f t="shared" si="3"/>
        <v/>
      </c>
      <c r="AR14" s="75"/>
      <c r="AS14" s="350" t="str">
        <f t="shared" si="4"/>
        <v/>
      </c>
    </row>
    <row r="15" spans="2:45" ht="21" customHeight="1">
      <c r="B15" s="88"/>
      <c r="C15" s="329" t="str">
        <f t="shared" si="5"/>
        <v>TN0020621</v>
      </c>
      <c r="D15" s="329" t="str">
        <f t="shared" si="6"/>
        <v>External Outfall</v>
      </c>
      <c r="E15" s="328" t="str">
        <f t="shared" si="7"/>
        <v>001</v>
      </c>
      <c r="F15" s="329">
        <f t="shared" si="8"/>
        <v>2024</v>
      </c>
      <c r="G15" s="329" t="s">
        <v>334</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6"/>
      <c r="AO15" s="113"/>
      <c r="AP15" s="105"/>
      <c r="AQ15" s="350" t="str">
        <f t="shared" si="3"/>
        <v/>
      </c>
      <c r="AR15" s="105"/>
      <c r="AS15" s="350" t="str">
        <f t="shared" si="4"/>
        <v/>
      </c>
    </row>
    <row r="16" spans="2:45" ht="21" customHeight="1">
      <c r="B16" s="88"/>
      <c r="C16" s="329" t="str">
        <f t="shared" si="5"/>
        <v>TN0020621</v>
      </c>
      <c r="D16" s="329" t="str">
        <f t="shared" si="6"/>
        <v>External Outfall</v>
      </c>
      <c r="E16" s="328" t="str">
        <f t="shared" si="7"/>
        <v>001</v>
      </c>
      <c r="F16" s="329">
        <f t="shared" si="8"/>
        <v>2024</v>
      </c>
      <c r="G16" s="329" t="s">
        <v>334</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75"/>
      <c r="AG16" s="76"/>
      <c r="AH16" s="74"/>
      <c r="AI16" s="76"/>
      <c r="AJ16" s="74"/>
      <c r="AK16" s="76"/>
      <c r="AL16" s="77"/>
      <c r="AM16" s="33"/>
      <c r="AN16" s="77"/>
      <c r="AO16" s="76"/>
      <c r="AP16" s="75"/>
      <c r="AQ16" s="350" t="str">
        <f t="shared" si="3"/>
        <v/>
      </c>
      <c r="AR16" s="75"/>
      <c r="AS16" s="350" t="str">
        <f t="shared" si="4"/>
        <v/>
      </c>
    </row>
    <row r="17" spans="2:45" ht="21" customHeight="1">
      <c r="B17" s="88"/>
      <c r="C17" s="329" t="str">
        <f t="shared" si="5"/>
        <v>TN0020621</v>
      </c>
      <c r="D17" s="329" t="str">
        <f t="shared" si="6"/>
        <v>External Outfall</v>
      </c>
      <c r="E17" s="328" t="str">
        <f t="shared" si="7"/>
        <v>001</v>
      </c>
      <c r="F17" s="329">
        <f t="shared" si="8"/>
        <v>2024</v>
      </c>
      <c r="G17" s="329" t="s">
        <v>334</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6"/>
      <c r="AO17" s="113"/>
      <c r="AP17" s="105"/>
      <c r="AQ17" s="350" t="str">
        <f t="shared" si="3"/>
        <v/>
      </c>
      <c r="AR17" s="105"/>
      <c r="AS17" s="350" t="str">
        <f t="shared" si="4"/>
        <v/>
      </c>
    </row>
    <row r="18" spans="2:45" ht="21" customHeight="1">
      <c r="B18" s="88"/>
      <c r="C18" s="329" t="str">
        <f t="shared" si="5"/>
        <v>TN0020621</v>
      </c>
      <c r="D18" s="329" t="str">
        <f t="shared" si="6"/>
        <v>External Outfall</v>
      </c>
      <c r="E18" s="328" t="str">
        <f t="shared" si="7"/>
        <v>001</v>
      </c>
      <c r="F18" s="329">
        <f t="shared" si="8"/>
        <v>2024</v>
      </c>
      <c r="G18" s="329" t="s">
        <v>334</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c r="AI18" s="114"/>
      <c r="AJ18" s="117"/>
      <c r="AK18" s="114"/>
      <c r="AL18" s="58"/>
      <c r="AM18" s="71"/>
      <c r="AN18" s="58"/>
      <c r="AO18" s="114"/>
      <c r="AP18" s="106"/>
      <c r="AQ18" s="350" t="str">
        <f t="shared" si="3"/>
        <v/>
      </c>
      <c r="AR18" s="106"/>
      <c r="AS18" s="350" t="str">
        <f t="shared" si="4"/>
        <v/>
      </c>
    </row>
    <row r="19" spans="2:45" ht="21" customHeight="1">
      <c r="B19" s="88"/>
      <c r="C19" s="329" t="str">
        <f t="shared" si="5"/>
        <v>TN0020621</v>
      </c>
      <c r="D19" s="329" t="str">
        <f t="shared" si="6"/>
        <v>External Outfall</v>
      </c>
      <c r="E19" s="328" t="str">
        <f t="shared" si="7"/>
        <v>001</v>
      </c>
      <c r="F19" s="329">
        <f t="shared" si="8"/>
        <v>2024</v>
      </c>
      <c r="G19" s="329" t="s">
        <v>334</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6"/>
      <c r="AO19" s="113"/>
      <c r="AP19" s="105"/>
      <c r="AQ19" s="350" t="str">
        <f t="shared" si="3"/>
        <v/>
      </c>
      <c r="AR19" s="105"/>
      <c r="AS19" s="350" t="str">
        <f t="shared" si="4"/>
        <v/>
      </c>
    </row>
    <row r="20" spans="2:45" ht="21" customHeight="1">
      <c r="B20" s="88"/>
      <c r="C20" s="329" t="str">
        <f t="shared" si="5"/>
        <v>TN0020621</v>
      </c>
      <c r="D20" s="329" t="str">
        <f t="shared" si="6"/>
        <v>External Outfall</v>
      </c>
      <c r="E20" s="328" t="str">
        <f t="shared" si="7"/>
        <v>001</v>
      </c>
      <c r="F20" s="329">
        <f t="shared" si="8"/>
        <v>2024</v>
      </c>
      <c r="G20" s="329" t="s">
        <v>334</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117"/>
      <c r="AI20" s="114"/>
      <c r="AJ20" s="117"/>
      <c r="AK20" s="114"/>
      <c r="AL20" s="58"/>
      <c r="AM20" s="71"/>
      <c r="AN20" s="58"/>
      <c r="AO20" s="114"/>
      <c r="AP20" s="106"/>
      <c r="AQ20" s="350" t="str">
        <f t="shared" si="3"/>
        <v/>
      </c>
      <c r="AR20" s="106"/>
      <c r="AS20" s="350" t="str">
        <f t="shared" si="4"/>
        <v/>
      </c>
    </row>
    <row r="21" spans="2:45" ht="21" customHeight="1">
      <c r="B21" s="88"/>
      <c r="C21" s="329" t="str">
        <f t="shared" si="5"/>
        <v>TN0020621</v>
      </c>
      <c r="D21" s="329" t="str">
        <f t="shared" si="6"/>
        <v>External Outfall</v>
      </c>
      <c r="E21" s="328" t="str">
        <f t="shared" si="7"/>
        <v>001</v>
      </c>
      <c r="F21" s="329">
        <f t="shared" si="8"/>
        <v>2024</v>
      </c>
      <c r="G21" s="329" t="s">
        <v>334</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6"/>
      <c r="AO21" s="113"/>
      <c r="AP21" s="105"/>
      <c r="AQ21" s="350" t="str">
        <f t="shared" si="3"/>
        <v/>
      </c>
      <c r="AR21" s="105"/>
      <c r="AS21" s="350" t="str">
        <f t="shared" si="4"/>
        <v/>
      </c>
    </row>
    <row r="22" spans="2:45" ht="21" customHeight="1">
      <c r="B22" s="88"/>
      <c r="C22" s="329" t="str">
        <f t="shared" si="5"/>
        <v>TN0020621</v>
      </c>
      <c r="D22" s="329" t="str">
        <f t="shared" si="6"/>
        <v>External Outfall</v>
      </c>
      <c r="E22" s="328" t="str">
        <f t="shared" si="7"/>
        <v>001</v>
      </c>
      <c r="F22" s="329">
        <f t="shared" si="8"/>
        <v>2024</v>
      </c>
      <c r="G22" s="329" t="s">
        <v>334</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75"/>
      <c r="AG22" s="76"/>
      <c r="AH22" s="117"/>
      <c r="AI22" s="114"/>
      <c r="AJ22" s="117"/>
      <c r="AK22" s="114"/>
      <c r="AL22" s="58"/>
      <c r="AM22" s="71"/>
      <c r="AN22" s="58"/>
      <c r="AO22" s="114"/>
      <c r="AP22" s="75"/>
      <c r="AQ22" s="350" t="str">
        <f t="shared" si="3"/>
        <v/>
      </c>
      <c r="AR22" s="75"/>
      <c r="AS22" s="350" t="str">
        <f t="shared" si="4"/>
        <v/>
      </c>
    </row>
    <row r="23" spans="2:45" ht="21" customHeight="1">
      <c r="B23" s="88"/>
      <c r="C23" s="329" t="str">
        <f t="shared" si="5"/>
        <v>TN0020621</v>
      </c>
      <c r="D23" s="329" t="str">
        <f t="shared" si="6"/>
        <v>External Outfall</v>
      </c>
      <c r="E23" s="328" t="str">
        <f t="shared" si="7"/>
        <v>001</v>
      </c>
      <c r="F23" s="329">
        <f t="shared" si="8"/>
        <v>2024</v>
      </c>
      <c r="G23" s="329" t="s">
        <v>334</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6"/>
      <c r="AO23" s="113"/>
      <c r="AP23" s="105"/>
      <c r="AQ23" s="350" t="str">
        <f t="shared" si="3"/>
        <v/>
      </c>
      <c r="AR23" s="105"/>
      <c r="AS23" s="350" t="str">
        <f t="shared" si="4"/>
        <v/>
      </c>
    </row>
    <row r="24" spans="2:45" ht="21" customHeight="1">
      <c r="B24" s="88"/>
      <c r="C24" s="329" t="str">
        <f t="shared" si="5"/>
        <v>TN0020621</v>
      </c>
      <c r="D24" s="329" t="str">
        <f t="shared" si="6"/>
        <v>External Outfall</v>
      </c>
      <c r="E24" s="328" t="str">
        <f t="shared" si="7"/>
        <v>001</v>
      </c>
      <c r="F24" s="329">
        <f t="shared" si="8"/>
        <v>2024</v>
      </c>
      <c r="G24" s="329" t="s">
        <v>334</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75"/>
      <c r="AG24" s="76"/>
      <c r="AH24" s="117"/>
      <c r="AI24" s="114"/>
      <c r="AJ24" s="117"/>
      <c r="AK24" s="114"/>
      <c r="AL24" s="58"/>
      <c r="AM24" s="71"/>
      <c r="AN24" s="58"/>
      <c r="AO24" s="114"/>
      <c r="AP24" s="75"/>
      <c r="AQ24" s="350" t="str">
        <f t="shared" si="3"/>
        <v/>
      </c>
      <c r="AR24" s="75"/>
      <c r="AS24" s="350" t="str">
        <f t="shared" si="4"/>
        <v/>
      </c>
    </row>
    <row r="25" spans="2:45" ht="21" customHeight="1">
      <c r="B25" s="88"/>
      <c r="C25" s="329" t="str">
        <f t="shared" si="5"/>
        <v>TN0020621</v>
      </c>
      <c r="D25" s="329" t="str">
        <f t="shared" si="6"/>
        <v>External Outfall</v>
      </c>
      <c r="E25" s="328" t="str">
        <f t="shared" si="7"/>
        <v>001</v>
      </c>
      <c r="F25" s="329">
        <f t="shared" si="8"/>
        <v>2024</v>
      </c>
      <c r="G25" s="329" t="s">
        <v>334</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6"/>
      <c r="AO25" s="113"/>
      <c r="AP25" s="105"/>
      <c r="AQ25" s="350" t="str">
        <f t="shared" si="3"/>
        <v/>
      </c>
      <c r="AR25" s="105"/>
      <c r="AS25" s="350" t="str">
        <f t="shared" si="4"/>
        <v/>
      </c>
    </row>
    <row r="26" spans="2:45" ht="21" customHeight="1">
      <c r="B26" s="88"/>
      <c r="C26" s="329" t="str">
        <f t="shared" si="5"/>
        <v>TN0020621</v>
      </c>
      <c r="D26" s="329" t="str">
        <f t="shared" si="6"/>
        <v>External Outfall</v>
      </c>
      <c r="E26" s="328" t="str">
        <f t="shared" si="7"/>
        <v>001</v>
      </c>
      <c r="F26" s="329">
        <f t="shared" si="8"/>
        <v>2024</v>
      </c>
      <c r="G26" s="329" t="s">
        <v>334</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117"/>
      <c r="AI26" s="114"/>
      <c r="AJ26" s="117"/>
      <c r="AK26" s="114"/>
      <c r="AL26" s="58"/>
      <c r="AM26" s="71"/>
      <c r="AN26" s="58"/>
      <c r="AO26" s="114"/>
      <c r="AP26" s="106"/>
      <c r="AQ26" s="350" t="str">
        <f t="shared" si="3"/>
        <v/>
      </c>
      <c r="AR26" s="106"/>
      <c r="AS26" s="350" t="str">
        <f t="shared" si="4"/>
        <v/>
      </c>
    </row>
    <row r="27" spans="2:45" ht="21" customHeight="1">
      <c r="B27" s="88"/>
      <c r="C27" s="329" t="str">
        <f t="shared" si="5"/>
        <v>TN0020621</v>
      </c>
      <c r="D27" s="329" t="str">
        <f t="shared" si="6"/>
        <v>External Outfall</v>
      </c>
      <c r="E27" s="328" t="str">
        <f t="shared" si="7"/>
        <v>001</v>
      </c>
      <c r="F27" s="329">
        <f t="shared" si="8"/>
        <v>2024</v>
      </c>
      <c r="G27" s="329" t="s">
        <v>334</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6"/>
      <c r="AO27" s="113"/>
      <c r="AP27" s="105"/>
      <c r="AQ27" s="350" t="str">
        <f t="shared" si="3"/>
        <v/>
      </c>
      <c r="AR27" s="105"/>
      <c r="AS27" s="350" t="str">
        <f t="shared" si="4"/>
        <v/>
      </c>
    </row>
    <row r="28" spans="2:45" ht="21" customHeight="1">
      <c r="B28" s="88"/>
      <c r="C28" s="329" t="str">
        <f t="shared" si="5"/>
        <v>TN0020621</v>
      </c>
      <c r="D28" s="329" t="str">
        <f t="shared" si="6"/>
        <v>External Outfall</v>
      </c>
      <c r="E28" s="328" t="str">
        <f t="shared" si="7"/>
        <v>001</v>
      </c>
      <c r="F28" s="329">
        <f t="shared" si="8"/>
        <v>2024</v>
      </c>
      <c r="G28" s="329" t="s">
        <v>334</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75"/>
      <c r="AG28" s="76"/>
      <c r="AH28" s="117"/>
      <c r="AI28" s="114"/>
      <c r="AJ28" s="117"/>
      <c r="AK28" s="114"/>
      <c r="AL28" s="58"/>
      <c r="AM28" s="71"/>
      <c r="AN28" s="58"/>
      <c r="AO28" s="114"/>
      <c r="AP28" s="75"/>
      <c r="AQ28" s="350" t="str">
        <f t="shared" si="3"/>
        <v/>
      </c>
      <c r="AR28" s="75"/>
      <c r="AS28" s="350" t="str">
        <f t="shared" si="4"/>
        <v/>
      </c>
    </row>
    <row r="29" spans="2:45" ht="21" customHeight="1">
      <c r="B29" s="88"/>
      <c r="C29" s="329" t="str">
        <f t="shared" si="5"/>
        <v>TN0020621</v>
      </c>
      <c r="D29" s="329" t="str">
        <f t="shared" si="6"/>
        <v>External Outfall</v>
      </c>
      <c r="E29" s="328" t="str">
        <f t="shared" si="7"/>
        <v>001</v>
      </c>
      <c r="F29" s="329">
        <f t="shared" si="8"/>
        <v>2024</v>
      </c>
      <c r="G29" s="329" t="s">
        <v>334</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6"/>
      <c r="AO29" s="113"/>
      <c r="AP29" s="105"/>
      <c r="AQ29" s="350" t="str">
        <f t="shared" si="3"/>
        <v/>
      </c>
      <c r="AR29" s="105"/>
      <c r="AS29" s="350" t="str">
        <f t="shared" si="4"/>
        <v/>
      </c>
    </row>
    <row r="30" spans="2:45" ht="21" customHeight="1">
      <c r="B30" s="88"/>
      <c r="C30" s="329" t="str">
        <f t="shared" si="5"/>
        <v>TN0020621</v>
      </c>
      <c r="D30" s="329" t="str">
        <f t="shared" si="6"/>
        <v>External Outfall</v>
      </c>
      <c r="E30" s="328" t="str">
        <f t="shared" si="7"/>
        <v>001</v>
      </c>
      <c r="F30" s="329">
        <f t="shared" si="8"/>
        <v>2024</v>
      </c>
      <c r="G30" s="329" t="s">
        <v>334</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75"/>
      <c r="AG30" s="76"/>
      <c r="AH30" s="117"/>
      <c r="AI30" s="114"/>
      <c r="AJ30" s="117"/>
      <c r="AK30" s="114"/>
      <c r="AL30" s="58"/>
      <c r="AM30" s="71"/>
      <c r="AN30" s="58"/>
      <c r="AO30" s="114"/>
      <c r="AP30" s="75"/>
      <c r="AQ30" s="350" t="str">
        <f t="shared" si="3"/>
        <v/>
      </c>
      <c r="AR30" s="75"/>
      <c r="AS30" s="350" t="str">
        <f t="shared" si="4"/>
        <v/>
      </c>
    </row>
    <row r="31" spans="2:45" ht="21" customHeight="1">
      <c r="B31" s="88"/>
      <c r="C31" s="329" t="str">
        <f t="shared" si="5"/>
        <v>TN0020621</v>
      </c>
      <c r="D31" s="329" t="str">
        <f t="shared" si="6"/>
        <v>External Outfall</v>
      </c>
      <c r="E31" s="328" t="str">
        <f t="shared" si="7"/>
        <v>001</v>
      </c>
      <c r="F31" s="329">
        <f t="shared" si="8"/>
        <v>2024</v>
      </c>
      <c r="G31" s="329" t="s">
        <v>334</v>
      </c>
      <c r="H31" s="330">
        <v>28</v>
      </c>
      <c r="I31" s="104"/>
      <c r="J31" s="110"/>
      <c r="K31" s="110"/>
      <c r="L31" s="110"/>
      <c r="M31" s="105"/>
      <c r="N31" s="105"/>
      <c r="O31" s="113"/>
      <c r="P31" s="116"/>
      <c r="Q31" s="105"/>
      <c r="R31" s="350" t="str">
        <f t="shared" si="11"/>
        <v/>
      </c>
      <c r="S31" s="350"/>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6"/>
      <c r="AO31" s="113"/>
      <c r="AP31" s="105"/>
      <c r="AQ31" s="350" t="str">
        <f t="shared" si="3"/>
        <v/>
      </c>
      <c r="AR31" s="105"/>
      <c r="AS31" s="350" t="str">
        <f t="shared" si="4"/>
        <v/>
      </c>
    </row>
    <row r="32" spans="2:45" ht="21" customHeight="1">
      <c r="B32" s="88"/>
      <c r="C32" s="329" t="str">
        <f t="shared" si="5"/>
        <v>TN0020621</v>
      </c>
      <c r="D32" s="329" t="str">
        <f t="shared" si="6"/>
        <v>External Outfall</v>
      </c>
      <c r="E32" s="328" t="str">
        <f t="shared" si="7"/>
        <v>001</v>
      </c>
      <c r="F32" s="329">
        <f t="shared" si="8"/>
        <v>2024</v>
      </c>
      <c r="G32" s="329" t="s">
        <v>334</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8"/>
      <c r="AO32" s="114"/>
      <c r="AP32" s="106"/>
      <c r="AQ32" s="350" t="str">
        <f t="shared" si="3"/>
        <v/>
      </c>
      <c r="AR32" s="106"/>
      <c r="AS32" s="350" t="str">
        <f t="shared" si="4"/>
        <v/>
      </c>
    </row>
    <row r="33" spans="2:45" ht="21" customHeight="1" thickBot="1">
      <c r="B33" s="88"/>
      <c r="C33" s="332" t="str">
        <f t="shared" si="5"/>
        <v>TN0020621</v>
      </c>
      <c r="D33" s="332" t="str">
        <f t="shared" si="6"/>
        <v>External Outfall</v>
      </c>
      <c r="E33" s="331" t="str">
        <f t="shared" si="7"/>
        <v>001</v>
      </c>
      <c r="F33" s="332">
        <f t="shared" si="8"/>
        <v>2024</v>
      </c>
      <c r="G33" s="332" t="s">
        <v>334</v>
      </c>
      <c r="H33" s="333">
        <v>30</v>
      </c>
      <c r="I33" s="319"/>
      <c r="J33" s="320"/>
      <c r="K33" s="320"/>
      <c r="L33" s="320"/>
      <c r="M33" s="224"/>
      <c r="N33" s="224"/>
      <c r="O33" s="321"/>
      <c r="P33" s="223"/>
      <c r="Q33" s="224"/>
      <c r="R33" s="355" t="str">
        <f>IF(Q33&lt;&gt;0,(8.34*L33*Q33),"")</f>
        <v/>
      </c>
      <c r="S33" s="355" t="str">
        <f t="shared" si="9"/>
        <v/>
      </c>
      <c r="T33" s="105"/>
      <c r="U33" s="113"/>
      <c r="V33" s="658"/>
      <c r="W33" s="320"/>
      <c r="X33" s="624" t="str">
        <f t="shared" si="0"/>
        <v/>
      </c>
      <c r="Y33" s="624" t="str">
        <f t="shared" si="1"/>
        <v/>
      </c>
      <c r="Z33" s="110"/>
      <c r="AA33" s="618"/>
      <c r="AB33" s="223"/>
      <c r="AC33" s="224"/>
      <c r="AD33" s="355" t="str">
        <f t="shared" si="2"/>
        <v/>
      </c>
      <c r="AE33" s="355" t="str">
        <f t="shared" si="10"/>
        <v/>
      </c>
      <c r="AF33" s="224"/>
      <c r="AG33" s="321"/>
      <c r="AH33" s="223"/>
      <c r="AI33" s="321"/>
      <c r="AJ33" s="223"/>
      <c r="AK33" s="321"/>
      <c r="AL33" s="322"/>
      <c r="AM33" s="323"/>
      <c r="AN33" s="322"/>
      <c r="AO33" s="321"/>
      <c r="AP33" s="224"/>
      <c r="AQ33" s="355" t="str">
        <f t="shared" si="3"/>
        <v/>
      </c>
      <c r="AR33" s="224"/>
      <c r="AS33" s="355" t="str">
        <f t="shared" si="4"/>
        <v/>
      </c>
    </row>
    <row r="34" spans="2:79" s="6" customFormat="1" ht="21" customHeight="1">
      <c r="B34" s="339"/>
      <c r="C34" s="700" t="s">
        <v>311</v>
      </c>
      <c r="D34" s="701"/>
      <c r="E34" s="701"/>
      <c r="F34" s="21"/>
      <c r="G34" s="22"/>
      <c r="H34" s="119" t="s">
        <v>312</v>
      </c>
      <c r="I34" s="120">
        <f>SUM(I4:I33)</f>
        <v>0</v>
      </c>
      <c r="J34" s="121">
        <f>SUM(J4:J33)</f>
        <v>0</v>
      </c>
      <c r="K34" s="122"/>
      <c r="L34" s="121">
        <f>SUM(L4:L33)</f>
        <v>0</v>
      </c>
      <c r="M34" s="123">
        <f>SUM(M4:M33)</f>
        <v>0</v>
      </c>
      <c r="N34" s="124"/>
      <c r="O34" s="125"/>
      <c r="P34" s="126"/>
      <c r="Q34" s="124"/>
      <c r="R34" s="123">
        <f>SUM(R4:R33)</f>
        <v>0</v>
      </c>
      <c r="S34" s="527"/>
      <c r="T34" s="527"/>
      <c r="U34" s="127"/>
      <c r="V34" s="626"/>
      <c r="W34" s="122"/>
      <c r="X34" s="121">
        <f>SUM(X4:X33)</f>
        <v>0</v>
      </c>
      <c r="Y34" s="627"/>
      <c r="Z34" s="627"/>
      <c r="AA34" s="628"/>
      <c r="AB34" s="126"/>
      <c r="AC34" s="124"/>
      <c r="AD34" s="123">
        <f>SUM(AD4:AD33)</f>
        <v>0</v>
      </c>
      <c r="AE34" s="527"/>
      <c r="AF34" s="663"/>
      <c r="AG34" s="664"/>
      <c r="AH34" s="126"/>
      <c r="AI34" s="125"/>
      <c r="AJ34" s="126"/>
      <c r="AK34" s="125"/>
      <c r="AL34" s="128"/>
      <c r="AM34" s="129"/>
      <c r="AN34" s="130"/>
      <c r="AO34" s="129"/>
      <c r="AP34" s="124"/>
      <c r="AQ34" s="123">
        <f>SUM(AQ4:AQ33)</f>
        <v>0</v>
      </c>
      <c r="AR34" s="124"/>
      <c r="AS34" s="123">
        <f>SUM(AS4:AS33)</f>
        <v>0</v>
      </c>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row>
    <row r="35" spans="2:79" s="6" customFormat="1" ht="21" customHeight="1">
      <c r="B35" s="339"/>
      <c r="C35" s="702"/>
      <c r="D35" s="702"/>
      <c r="E35" s="702"/>
      <c r="F35" s="23"/>
      <c r="G35" s="24"/>
      <c r="H35" s="131" t="s">
        <v>313</v>
      </c>
      <c r="I35" s="132"/>
      <c r="J35" s="133" t="e">
        <f>AVERAGE(J4:J33)</f>
        <v>#DIV/0!</v>
      </c>
      <c r="K35" s="134"/>
      <c r="L35" s="133" t="e">
        <f>AVERAGE(L4:L33)</f>
        <v>#DIV/0!</v>
      </c>
      <c r="M35" s="135"/>
      <c r="N35" s="351" t="e">
        <f>AVERAGE(N4:N33)</f>
        <v>#DIV/0!</v>
      </c>
      <c r="O35" s="351" t="e">
        <f>AVERAGE(O4:O33)</f>
        <v>#DIV/0!</v>
      </c>
      <c r="P35" s="136" t="e">
        <f>AVERAGE(P4:P33)</f>
        <v>#DIV/0!</v>
      </c>
      <c r="Q35" s="351" t="e">
        <f>AVERAGE(Q4:Q33)</f>
        <v>#DIV/0!</v>
      </c>
      <c r="R35" s="351" t="e">
        <f>AVERAGE(R4:R33)</f>
        <v>#DIV/0!</v>
      </c>
      <c r="S35" s="351" t="e">
        <f>(1-Q35/P35)*100</f>
        <v>#DIV/0!</v>
      </c>
      <c r="T35" s="100"/>
      <c r="U35" s="149"/>
      <c r="V35" s="629" t="e">
        <f>AVERAGE(V4:V33)</f>
        <v>#DIV/0!</v>
      </c>
      <c r="W35" s="133" t="e">
        <f>AVERAGE(W4:W33)</f>
        <v>#DIV/0!</v>
      </c>
      <c r="X35" s="133" t="e">
        <f>AVERAGE(X4:X33)</f>
        <v>#DIV/0!</v>
      </c>
      <c r="Y35" s="133" t="e">
        <f>(1-W35/V35)*100</f>
        <v>#DIV/0!</v>
      </c>
      <c r="Z35" s="97"/>
      <c r="AA35" s="630"/>
      <c r="AB35" s="136" t="e">
        <f>AVERAGE(AB4:AB33)</f>
        <v>#DIV/0!</v>
      </c>
      <c r="AC35" s="351" t="e">
        <f>AVERAGE(AC4:AC33)</f>
        <v>#DIV/0!</v>
      </c>
      <c r="AD35" s="351" t="e">
        <f>AVERAGE(AD4:AD33)</f>
        <v>#DIV/0!</v>
      </c>
      <c r="AE35" s="351" t="e">
        <f>(1-AC35/AB35)*100</f>
        <v>#DIV/0!</v>
      </c>
      <c r="AF35" s="100"/>
      <c r="AG35" s="149"/>
      <c r="AH35" s="136" t="e">
        <f>AVERAGE(AH4:AH33)</f>
        <v>#DIV/0!</v>
      </c>
      <c r="AI35" s="352" t="e">
        <f>AVERAGE(AI4:AI33)</f>
        <v>#DIV/0!</v>
      </c>
      <c r="AJ35" s="137"/>
      <c r="AK35" s="138"/>
      <c r="AL35" s="135"/>
      <c r="AM35" s="352" t="e">
        <f>AVERAGE(AM4:AM33)</f>
        <v>#DIV/0!</v>
      </c>
      <c r="AN35" s="137"/>
      <c r="AO35" s="352" t="e">
        <f>GEOMEAN(AO4:AO33)</f>
        <v>#NUM!</v>
      </c>
      <c r="AP35" s="351" t="e">
        <f aca="true" t="shared" si="12" ref="AP35:AS35">AVERAGE(AP4:AP33)</f>
        <v>#DIV/0!</v>
      </c>
      <c r="AQ35" s="351" t="e">
        <f t="shared" si="12"/>
        <v>#DIV/0!</v>
      </c>
      <c r="AR35" s="351" t="e">
        <f t="shared" si="12"/>
        <v>#DIV/0!</v>
      </c>
      <c r="AS35" s="351" t="e">
        <f t="shared" si="12"/>
        <v>#DIV/0!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row>
    <row r="36" spans="2:79" s="6" customFormat="1" ht="21" customHeight="1">
      <c r="B36" s="339"/>
      <c r="C36" s="702"/>
      <c r="D36" s="702"/>
      <c r="E36" s="702"/>
      <c r="F36" s="23"/>
      <c r="G36" s="24"/>
      <c r="H36" s="131" t="s">
        <v>314</v>
      </c>
      <c r="I36" s="139">
        <f>MAX(I4:I33)</f>
        <v>0</v>
      </c>
      <c r="J36" s="133">
        <f>MAX(J4:J33)</f>
        <v>0</v>
      </c>
      <c r="K36" s="133">
        <f>MAX(K4:K33)</f>
        <v>0</v>
      </c>
      <c r="L36" s="133">
        <f aca="true" t="shared" si="13" ref="L36:AK36">MAX(L4:L33)</f>
        <v>0</v>
      </c>
      <c r="M36" s="351">
        <f t="shared" si="13"/>
        <v>0</v>
      </c>
      <c r="N36" s="351">
        <f t="shared" si="13"/>
        <v>0</v>
      </c>
      <c r="O36" s="352">
        <f t="shared" si="13"/>
        <v>0</v>
      </c>
      <c r="P36" s="136">
        <f t="shared" si="13"/>
        <v>0</v>
      </c>
      <c r="Q36" s="351">
        <f t="shared" si="13"/>
        <v>0</v>
      </c>
      <c r="R36" s="351">
        <f t="shared" si="13"/>
        <v>0</v>
      </c>
      <c r="S36" s="351">
        <f t="shared" si="13"/>
        <v>0</v>
      </c>
      <c r="T36" s="351">
        <f t="shared" si="13"/>
        <v>0</v>
      </c>
      <c r="U36" s="352">
        <f t="shared" si="13"/>
        <v>0</v>
      </c>
      <c r="V36" s="629">
        <f t="shared" si="13"/>
        <v>0</v>
      </c>
      <c r="W36" s="133">
        <f t="shared" si="13"/>
        <v>0</v>
      </c>
      <c r="X36" s="133">
        <f t="shared" si="13"/>
        <v>0</v>
      </c>
      <c r="Y36" s="133">
        <f t="shared" si="13"/>
        <v>0</v>
      </c>
      <c r="Z36" s="133">
        <f>MAX(Z4:Z33)</f>
        <v>0</v>
      </c>
      <c r="AA36" s="631">
        <f>MAX(AA4:AA33)</f>
        <v>0</v>
      </c>
      <c r="AB36" s="136">
        <f t="shared" si="13"/>
        <v>0</v>
      </c>
      <c r="AC36" s="351">
        <f t="shared" si="13"/>
        <v>0</v>
      </c>
      <c r="AD36" s="351">
        <f t="shared" si="13"/>
        <v>0</v>
      </c>
      <c r="AE36" s="351">
        <f t="shared" si="13"/>
        <v>0</v>
      </c>
      <c r="AF36" s="351">
        <f t="shared" si="13"/>
        <v>0</v>
      </c>
      <c r="AG36" s="352">
        <f t="shared" si="13"/>
        <v>0</v>
      </c>
      <c r="AH36" s="136">
        <f t="shared" si="13"/>
        <v>0</v>
      </c>
      <c r="AI36" s="352">
        <f t="shared" si="13"/>
        <v>0</v>
      </c>
      <c r="AJ36" s="136">
        <f t="shared" si="13"/>
        <v>0</v>
      </c>
      <c r="AK36" s="352">
        <f t="shared" si="13"/>
        <v>0</v>
      </c>
      <c r="AL36" s="135"/>
      <c r="AM36" s="352">
        <f>MAX(AM4:AM33)</f>
        <v>0</v>
      </c>
      <c r="AN36" s="137"/>
      <c r="AO36" s="352">
        <f>MAX(AO4:AO33)</f>
        <v>0</v>
      </c>
      <c r="AP36" s="351">
        <f aca="true" t="shared" si="14" ref="AP36:AS36">MAX(AP4:AP33)</f>
        <v>0</v>
      </c>
      <c r="AQ36" s="351">
        <f t="shared" si="14"/>
        <v>0</v>
      </c>
      <c r="AR36" s="351">
        <f t="shared" si="14"/>
        <v>0</v>
      </c>
      <c r="AS36" s="351">
        <f t="shared" si="14"/>
        <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row>
    <row r="37" spans="2:79" s="6" customFormat="1" ht="21" customHeight="1" thickBot="1">
      <c r="B37" s="339"/>
      <c r="C37" s="702"/>
      <c r="D37" s="702"/>
      <c r="E37" s="702"/>
      <c r="F37" s="23"/>
      <c r="G37" s="24"/>
      <c r="H37" s="140" t="s">
        <v>315</v>
      </c>
      <c r="I37" s="309"/>
      <c r="J37" s="310">
        <f>MIN(J4:J33)</f>
        <v>0</v>
      </c>
      <c r="K37" s="311"/>
      <c r="L37" s="310">
        <f>MIN(L4:L33)</f>
        <v>0</v>
      </c>
      <c r="M37" s="141"/>
      <c r="N37" s="142">
        <f aca="true" t="shared" si="15" ref="N37:AK37">MIN(N4:N33)</f>
        <v>0</v>
      </c>
      <c r="O37" s="143">
        <f t="shared" si="15"/>
        <v>0</v>
      </c>
      <c r="P37" s="144">
        <f t="shared" si="15"/>
        <v>0</v>
      </c>
      <c r="Q37" s="142">
        <f t="shared" si="15"/>
        <v>0</v>
      </c>
      <c r="R37" s="142">
        <f t="shared" si="15"/>
        <v>0</v>
      </c>
      <c r="S37" s="529">
        <f t="shared" si="15"/>
        <v>0</v>
      </c>
      <c r="T37" s="100"/>
      <c r="U37" s="149"/>
      <c r="V37" s="632">
        <f t="shared" si="15"/>
        <v>0</v>
      </c>
      <c r="W37" s="310">
        <f t="shared" si="15"/>
        <v>0</v>
      </c>
      <c r="X37" s="310">
        <f t="shared" si="15"/>
        <v>0</v>
      </c>
      <c r="Y37" s="633">
        <f t="shared" si="15"/>
        <v>0</v>
      </c>
      <c r="Z37" s="97"/>
      <c r="AA37" s="630"/>
      <c r="AB37" s="144">
        <f t="shared" si="15"/>
        <v>0</v>
      </c>
      <c r="AC37" s="142">
        <f t="shared" si="15"/>
        <v>0</v>
      </c>
      <c r="AD37" s="142">
        <f t="shared" si="15"/>
        <v>0</v>
      </c>
      <c r="AE37" s="529">
        <f t="shared" si="15"/>
        <v>0</v>
      </c>
      <c r="AF37" s="100"/>
      <c r="AG37" s="149"/>
      <c r="AH37" s="144">
        <f t="shared" si="15"/>
        <v>0</v>
      </c>
      <c r="AI37" s="143">
        <f t="shared" si="15"/>
        <v>0</v>
      </c>
      <c r="AJ37" s="144">
        <f t="shared" si="15"/>
        <v>0</v>
      </c>
      <c r="AK37" s="143">
        <f t="shared" si="15"/>
        <v>0</v>
      </c>
      <c r="AL37" s="141"/>
      <c r="AM37" s="143">
        <f>MIN(AM4:AM33)</f>
        <v>0</v>
      </c>
      <c r="AN37" s="312"/>
      <c r="AO37" s="143">
        <f>MIN(AO5:AO34)</f>
        <v>0</v>
      </c>
      <c r="AP37" s="142">
        <f aca="true" t="shared" si="16" ref="AP37:AS37">MIN(AP4:AP33)</f>
        <v>0</v>
      </c>
      <c r="AQ37" s="142">
        <f t="shared" si="16"/>
        <v>0</v>
      </c>
      <c r="AR37" s="142">
        <f t="shared" si="16"/>
        <v>0</v>
      </c>
      <c r="AS37" s="142">
        <f t="shared" si="16"/>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row>
    <row r="38" spans="2:79" s="6" customFormat="1" ht="21" customHeight="1">
      <c r="B38" s="339"/>
      <c r="C38" s="702"/>
      <c r="D38" s="702"/>
      <c r="E38" s="702"/>
      <c r="F38" s="704" t="s">
        <v>316</v>
      </c>
      <c r="G38" s="705"/>
      <c r="H38" s="706"/>
      <c r="I38" s="313"/>
      <c r="J38" s="92"/>
      <c r="K38" s="92"/>
      <c r="L38" s="93"/>
      <c r="M38" s="94"/>
      <c r="N38" s="94"/>
      <c r="O38" s="151">
        <f>'Permit Limits'!P23</f>
        <v>999</v>
      </c>
      <c r="P38" s="95"/>
      <c r="Q38" s="270">
        <f>'Permit Limits'!R23</f>
        <v>13</v>
      </c>
      <c r="R38" s="270">
        <f>'Permit Limits'!S23</f>
        <v>9999</v>
      </c>
      <c r="S38" s="342"/>
      <c r="T38" s="315"/>
      <c r="U38" s="314"/>
      <c r="V38" s="634"/>
      <c r="W38" s="660">
        <f>'Permit Limits'!AD23</f>
        <v>2</v>
      </c>
      <c r="X38" s="660">
        <f>'Permit Limits'!AE23</f>
        <v>9999</v>
      </c>
      <c r="Y38" s="342"/>
      <c r="Z38" s="636"/>
      <c r="AA38" s="637"/>
      <c r="AB38" s="95"/>
      <c r="AC38" s="270">
        <f>'Permit Limits'!AJ23</f>
        <v>45</v>
      </c>
      <c r="AD38" s="270">
        <f>'Permit Limits'!AK23</f>
        <v>9999</v>
      </c>
      <c r="AE38" s="342"/>
      <c r="AF38" s="315"/>
      <c r="AG38" s="314"/>
      <c r="AH38" s="95"/>
      <c r="AI38" s="343"/>
      <c r="AJ38" s="37">
        <f>'Permit Limits'!AQ23</f>
        <v>0</v>
      </c>
      <c r="AK38" s="151">
        <f>'Permit Limits'!AR23</f>
        <v>9</v>
      </c>
      <c r="AL38" s="38"/>
      <c r="AM38" s="151">
        <f>'Permit Limits'!AU23</f>
        <v>1</v>
      </c>
      <c r="AN38" s="95"/>
      <c r="AO38" s="151">
        <f>'Permit Limits'!AW23</f>
        <v>126</v>
      </c>
      <c r="AP38" s="270">
        <f>'Permit Limits'!BL23</f>
        <v>9999</v>
      </c>
      <c r="AQ38" s="270">
        <f>'Permit Limits'!BM23</f>
        <v>9999</v>
      </c>
      <c r="AR38" s="270">
        <f>'Permit Limits'!BQ23</f>
        <v>9999</v>
      </c>
      <c r="AS38" s="270">
        <f>'Permit Limits'!BR23</f>
        <v>9999</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row>
    <row r="39" spans="2:79" s="6" customFormat="1" ht="21" customHeight="1">
      <c r="B39" s="339"/>
      <c r="C39" s="702"/>
      <c r="D39" s="702"/>
      <c r="E39" s="702"/>
      <c r="F39" s="707" t="s">
        <v>317</v>
      </c>
      <c r="G39" s="708"/>
      <c r="H39" s="709"/>
      <c r="I39" s="317"/>
      <c r="J39" s="97"/>
      <c r="K39" s="97"/>
      <c r="L39" s="98"/>
      <c r="M39" s="99"/>
      <c r="N39" s="100"/>
      <c r="O39" s="149"/>
      <c r="P39" s="101"/>
      <c r="Q39" s="40"/>
      <c r="R39" s="40"/>
      <c r="S39" s="504">
        <f>'Permit Limits'!T24</f>
        <v>40</v>
      </c>
      <c r="T39" s="100"/>
      <c r="U39" s="149"/>
      <c r="V39" s="638"/>
      <c r="W39" s="639"/>
      <c r="X39" s="639"/>
      <c r="Y39" s="661">
        <f>'Permit Limits'!AF24</f>
        <v>0</v>
      </c>
      <c r="Z39" s="97"/>
      <c r="AA39" s="630"/>
      <c r="AB39" s="101"/>
      <c r="AC39" s="40"/>
      <c r="AD39" s="40"/>
      <c r="AE39" s="504">
        <f>'Permit Limits'!AL24</f>
        <v>40</v>
      </c>
      <c r="AF39" s="100"/>
      <c r="AG39" s="149"/>
      <c r="AH39" s="101"/>
      <c r="AI39" s="268">
        <f>'Permit Limits'!AP24</f>
        <v>6</v>
      </c>
      <c r="AJ39" s="63">
        <f>'Permit Limits'!AQ24</f>
        <v>0</v>
      </c>
      <c r="AK39" s="268">
        <f>'Permit Limits'!AR24</f>
        <v>6</v>
      </c>
      <c r="AL39" s="40"/>
      <c r="AM39" s="150"/>
      <c r="AN39" s="101"/>
      <c r="AO39" s="150"/>
      <c r="AP39" s="40"/>
      <c r="AQ39" s="40"/>
      <c r="AR39" s="40"/>
      <c r="AS39" s="40"/>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row>
    <row r="40" spans="2:79" s="6" customFormat="1" ht="21" customHeight="1" thickBot="1">
      <c r="B40" s="339"/>
      <c r="C40" s="702"/>
      <c r="D40" s="702"/>
      <c r="E40" s="702"/>
      <c r="F40" s="710" t="s">
        <v>318</v>
      </c>
      <c r="G40" s="711"/>
      <c r="H40" s="712"/>
      <c r="I40" s="318"/>
      <c r="J40" s="41"/>
      <c r="K40" s="41"/>
      <c r="L40" s="41"/>
      <c r="M40" s="91"/>
      <c r="N40" s="91"/>
      <c r="O40" s="79"/>
      <c r="P40" s="103"/>
      <c r="Q40" s="363">
        <f>'Permit Limits'!R25</f>
        <v>6.6</v>
      </c>
      <c r="R40" s="363">
        <f>'Permit Limits'!S25</f>
        <v>41</v>
      </c>
      <c r="S40" s="363">
        <f>'Permit Limits'!T25</f>
        <v>85</v>
      </c>
      <c r="T40" s="363">
        <f>'Permit Limits'!U25</f>
        <v>9.9</v>
      </c>
      <c r="U40" s="269">
        <f>'Permit Limits'!V25</f>
        <v>61</v>
      </c>
      <c r="V40" s="641"/>
      <c r="W40" s="662">
        <f>'Permit Limits'!AD25</f>
        <v>1</v>
      </c>
      <c r="X40" s="662">
        <f>'Permit Limits'!AE25</f>
        <v>6.1</v>
      </c>
      <c r="Y40" s="662">
        <f>'Permit Limits'!AF25</f>
        <v>9999</v>
      </c>
      <c r="Z40" s="662">
        <f>'Permit Limits'!AG25</f>
        <v>1.3</v>
      </c>
      <c r="AA40" s="643">
        <f>'Permit Limits'!AH25</f>
        <v>8.2</v>
      </c>
      <c r="AB40" s="103"/>
      <c r="AC40" s="363">
        <f>'Permit Limits'!AJ25</f>
        <v>30</v>
      </c>
      <c r="AD40" s="363">
        <f>'Permit Limits'!AK25</f>
        <v>185</v>
      </c>
      <c r="AE40" s="363">
        <f>'Permit Limits'!AL25</f>
        <v>85</v>
      </c>
      <c r="AF40" s="363">
        <f>'Permit Limits'!AM25</f>
        <v>40</v>
      </c>
      <c r="AG40" s="269">
        <f>'Permit Limits'!AN25</f>
        <v>247</v>
      </c>
      <c r="AH40" s="103"/>
      <c r="AI40" s="269">
        <f>'Permit Limits'!AP25</f>
        <v>0</v>
      </c>
      <c r="AJ40" s="103"/>
      <c r="AK40" s="79"/>
      <c r="AL40" s="91"/>
      <c r="AM40" s="79"/>
      <c r="AN40" s="103"/>
      <c r="AO40" s="269">
        <f>'Permit Limits'!AW25</f>
        <v>941</v>
      </c>
      <c r="AP40" s="363">
        <f>'Permit Limits'!BL25</f>
        <v>9999</v>
      </c>
      <c r="AQ40" s="363">
        <f>'Permit Limits'!BM25</f>
        <v>9999</v>
      </c>
      <c r="AR40" s="363">
        <f>'Permit Limits'!BQ25</f>
        <v>9999</v>
      </c>
      <c r="AS40" s="363">
        <f>'Permit Limits'!BR25</f>
        <v>9999</v>
      </c>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row>
    <row r="41" spans="2:79" s="6" customFormat="1" ht="21" customHeight="1">
      <c r="B41" s="339"/>
      <c r="C41" s="702"/>
      <c r="D41" s="702"/>
      <c r="E41" s="702"/>
      <c r="F41" s="73"/>
      <c r="G41" s="73" t="s">
        <v>319</v>
      </c>
      <c r="I41" s="66"/>
      <c r="J41" s="82"/>
      <c r="K41" s="82"/>
      <c r="L41" s="82"/>
      <c r="M41" s="82"/>
      <c r="N41" s="82"/>
      <c r="O41" s="82"/>
      <c r="P41" s="66"/>
      <c r="Q41" s="66"/>
      <c r="R41" s="66"/>
      <c r="S41" s="66"/>
      <c r="T41" s="66"/>
      <c r="U41" s="66"/>
      <c r="V41" s="653"/>
      <c r="W41" s="653"/>
      <c r="X41" s="653"/>
      <c r="Y41" s="653"/>
      <c r="Z41" s="653"/>
      <c r="AA41" s="653"/>
      <c r="AB41" s="346"/>
      <c r="AC41" s="346"/>
      <c r="AD41" s="346"/>
      <c r="AE41" s="344"/>
      <c r="AF41" s="344"/>
      <c r="AG41" s="344"/>
      <c r="AH41" s="344"/>
      <c r="AI41" s="344"/>
      <c r="AJ41" s="344"/>
      <c r="AK41" s="344"/>
      <c r="AL41" s="344"/>
      <c r="AM41" s="344"/>
      <c r="AN41" s="344"/>
      <c r="AO41" s="344"/>
      <c r="AP41" s="25"/>
      <c r="AQ41" s="25"/>
      <c r="AR41" s="25"/>
      <c r="AS41" s="25"/>
      <c r="AT41" s="157"/>
      <c r="AU41" s="157"/>
      <c r="AV41" s="157"/>
      <c r="AW41" s="157"/>
      <c r="AX41" s="157"/>
      <c r="AY41" s="157"/>
      <c r="AZ41" s="157"/>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row>
    <row r="42" spans="2:79" s="6" customFormat="1" ht="62.25" customHeight="1">
      <c r="B42" s="339"/>
      <c r="C42" s="702"/>
      <c r="D42" s="702"/>
      <c r="E42" s="702"/>
      <c r="F42" s="26"/>
      <c r="G42" s="26" t="s">
        <v>320</v>
      </c>
      <c r="I42" s="344"/>
      <c r="J42" s="344"/>
      <c r="K42" s="344"/>
      <c r="L42" s="344"/>
      <c r="P42" s="344"/>
      <c r="Q42" s="344"/>
      <c r="R42" s="344"/>
      <c r="S42" s="344"/>
      <c r="T42" s="344"/>
      <c r="U42" s="344"/>
      <c r="V42" s="644"/>
      <c r="W42" s="644"/>
      <c r="X42" s="644"/>
      <c r="Y42" s="644"/>
      <c r="Z42" s="644"/>
      <c r="AA42" s="644"/>
      <c r="AB42" s="344"/>
      <c r="AC42" s="339"/>
      <c r="AD42" s="339"/>
      <c r="AE42" s="25"/>
      <c r="AF42" s="25"/>
      <c r="AG42" s="25"/>
      <c r="AH42" s="25"/>
      <c r="AI42" s="25"/>
      <c r="AJ42" s="25"/>
      <c r="AK42" s="25"/>
      <c r="AL42" s="26"/>
      <c r="AM42" s="25"/>
      <c r="AN42" s="25"/>
      <c r="AO42" s="2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row>
    <row r="43" spans="2:41" ht="32.25" customHeight="1">
      <c r="B43" s="339"/>
      <c r="C43" s="714"/>
      <c r="D43" s="714"/>
      <c r="E43" s="714"/>
      <c r="F43" s="84"/>
      <c r="G43" s="84"/>
      <c r="H43" s="85"/>
      <c r="I43" s="713" t="str">
        <f>Jan!I44</f>
        <v>Greenbrier STP</v>
      </c>
      <c r="J43" s="713"/>
      <c r="K43" s="713"/>
      <c r="L43" s="713"/>
      <c r="M43" s="80"/>
      <c r="N43" s="80"/>
      <c r="O43" s="80"/>
      <c r="P43" s="147" t="s">
        <v>321</v>
      </c>
      <c r="Q43" s="341"/>
      <c r="R43" s="341"/>
      <c r="S43" s="341"/>
      <c r="T43" s="341"/>
      <c r="U43" s="341"/>
      <c r="V43" s="645"/>
      <c r="W43" s="645"/>
      <c r="X43" s="645"/>
      <c r="Y43" s="645"/>
      <c r="Z43" s="645"/>
      <c r="AA43" s="645"/>
      <c r="AB43" s="340"/>
      <c r="AC43" s="340"/>
      <c r="AD43" s="340"/>
      <c r="AE43" s="340"/>
      <c r="AF43" s="340"/>
      <c r="AG43" s="340"/>
      <c r="AH43" s="340"/>
      <c r="AI43" s="340"/>
      <c r="AJ43" s="340"/>
      <c r="AK43" s="340"/>
      <c r="AL43" s="340"/>
      <c r="AM43" s="340"/>
      <c r="AN43" s="340"/>
      <c r="AO43" s="340"/>
    </row>
    <row r="44" spans="2:41" ht="23.25" customHeight="1">
      <c r="B44" s="339"/>
      <c r="C44" s="703" t="s">
        <v>322</v>
      </c>
      <c r="D44" s="703"/>
      <c r="E44" s="703"/>
      <c r="F44" s="84"/>
      <c r="G44" s="84"/>
      <c r="H44" s="85"/>
      <c r="I44" s="703" t="s">
        <v>323</v>
      </c>
      <c r="J44" s="703"/>
      <c r="K44" s="703"/>
      <c r="L44" s="703"/>
      <c r="M44" s="80"/>
      <c r="N44" s="80"/>
      <c r="O44" s="80"/>
      <c r="P44" s="341"/>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37.5" customHeight="1">
      <c r="B45" s="340"/>
      <c r="C45" s="607"/>
      <c r="D45" s="83"/>
      <c r="E45" s="607"/>
      <c r="F45" s="84"/>
      <c r="G45" s="85"/>
      <c r="I45" s="715" t="str">
        <f>Jan!I46</f>
        <v>Robertson</v>
      </c>
      <c r="J45" s="715"/>
      <c r="K45" s="715"/>
      <c r="L45" s="715"/>
      <c r="M45" s="62"/>
      <c r="N45" s="27"/>
      <c r="O45" s="27"/>
      <c r="P45" s="27"/>
      <c r="Q45" s="27"/>
      <c r="R45" s="27"/>
      <c r="S45" s="27"/>
      <c r="T45" s="27"/>
      <c r="U45" s="27"/>
      <c r="V45" s="646"/>
      <c r="W45" s="646"/>
      <c r="X45" s="646"/>
      <c r="Y45" s="647"/>
      <c r="Z45" s="647"/>
      <c r="AA45" s="647"/>
      <c r="AB45" s="340"/>
      <c r="AC45" s="340"/>
      <c r="AD45" s="340"/>
      <c r="AE45" s="340"/>
      <c r="AF45" s="340"/>
      <c r="AG45" s="340"/>
      <c r="AH45" s="340"/>
      <c r="AI45" s="340"/>
      <c r="AJ45" s="340"/>
      <c r="AK45" s="340"/>
      <c r="AL45" s="340"/>
      <c r="AM45" s="340"/>
      <c r="AN45" s="340"/>
      <c r="AO45" s="340"/>
    </row>
    <row r="46" spans="2:23" ht="30.75" customHeight="1">
      <c r="B46" s="340"/>
      <c r="C46" s="81" t="s">
        <v>324</v>
      </c>
      <c r="D46" s="81"/>
      <c r="E46" s="81" t="s">
        <v>325</v>
      </c>
      <c r="F46" s="85"/>
      <c r="G46" s="81"/>
      <c r="H46" s="81"/>
      <c r="I46" s="703" t="s">
        <v>326</v>
      </c>
      <c r="J46" s="703"/>
      <c r="K46" s="703"/>
      <c r="L46" s="703"/>
      <c r="M46" s="30"/>
      <c r="N46" s="30"/>
      <c r="O46" s="30"/>
      <c r="R46" s="29"/>
      <c r="S46" s="30"/>
      <c r="T46" s="30"/>
      <c r="U46" s="30"/>
      <c r="W46" s="649"/>
    </row>
    <row r="47" spans="5:34" ht="24" customHeight="1">
      <c r="E47" s="19"/>
      <c r="H47" s="30"/>
      <c r="I47" s="30"/>
      <c r="J47" s="30"/>
      <c r="K47" s="30"/>
      <c r="L47" s="30"/>
      <c r="M47" s="30"/>
      <c r="N47" s="30"/>
      <c r="O47" s="31"/>
      <c r="P47" s="31"/>
      <c r="Q47" s="31"/>
      <c r="R47" s="31"/>
      <c r="S47" s="31"/>
      <c r="T47" s="31"/>
      <c r="U47" s="31"/>
      <c r="V47" s="650"/>
      <c r="W47" s="649"/>
      <c r="X47" s="649"/>
      <c r="AB47" s="28"/>
      <c r="AC47" s="28"/>
      <c r="AD47" s="28"/>
      <c r="AE47" s="28"/>
      <c r="AF47" s="28"/>
      <c r="AG47" s="28"/>
      <c r="AH47" s="28"/>
    </row>
    <row r="48" spans="3:27" s="156" customFormat="1" ht="24" customHeight="1">
      <c r="C48" s="159"/>
      <c r="H48" s="160"/>
      <c r="I48" s="160"/>
      <c r="J48" s="160"/>
      <c r="K48" s="160"/>
      <c r="L48" s="160"/>
      <c r="M48" s="160"/>
      <c r="N48" s="160"/>
      <c r="V48" s="651"/>
      <c r="W48" s="651"/>
      <c r="X48" s="651"/>
      <c r="Y48" s="651"/>
      <c r="Z48" s="651"/>
      <c r="AA48" s="651"/>
    </row>
    <row r="49" spans="3:27" s="156" customFormat="1" ht="15">
      <c r="C49" s="157"/>
      <c r="E49" s="161"/>
      <c r="V49" s="651"/>
      <c r="W49" s="651"/>
      <c r="X49" s="651"/>
      <c r="Y49" s="651"/>
      <c r="Z49" s="651"/>
      <c r="AA49" s="651"/>
    </row>
    <row r="50" spans="4:27" s="156" customFormat="1" ht="15">
      <c r="D50" s="157"/>
      <c r="E50" s="157"/>
      <c r="F50" s="157"/>
      <c r="V50" s="651"/>
      <c r="W50" s="651"/>
      <c r="X50" s="651"/>
      <c r="Y50" s="651"/>
      <c r="Z50" s="651"/>
      <c r="AA50" s="651"/>
    </row>
    <row r="51" spans="4:27" s="156" customFormat="1" ht="15">
      <c r="D51" s="157"/>
      <c r="E51" s="157"/>
      <c r="F51" s="157"/>
      <c r="V51" s="651"/>
      <c r="W51" s="651"/>
      <c r="X51" s="651"/>
      <c r="Y51" s="651"/>
      <c r="Z51" s="651"/>
      <c r="AA51" s="651"/>
    </row>
    <row r="52" spans="5:27" s="156" customFormat="1" ht="18" customHeight="1">
      <c r="E52" s="162"/>
      <c r="G52" s="157"/>
      <c r="H52" s="157"/>
      <c r="I52" s="157"/>
      <c r="V52" s="651"/>
      <c r="W52" s="651"/>
      <c r="X52" s="651"/>
      <c r="Y52" s="651"/>
      <c r="Z52" s="651"/>
      <c r="AA52" s="651"/>
    </row>
    <row r="53" spans="5:27" s="156" customFormat="1" ht="15">
      <c r="E53" s="162"/>
      <c r="G53" s="157"/>
      <c r="H53" s="157"/>
      <c r="I53" s="157"/>
      <c r="V53" s="651"/>
      <c r="W53" s="651"/>
      <c r="X53" s="651"/>
      <c r="Y53" s="651"/>
      <c r="Z53" s="651"/>
      <c r="AA53" s="651"/>
    </row>
    <row r="54" spans="5:27" s="156" customFormat="1" ht="15">
      <c r="E54" s="162"/>
      <c r="V54" s="651"/>
      <c r="W54" s="651"/>
      <c r="X54" s="651"/>
      <c r="Y54" s="651"/>
      <c r="Z54" s="651"/>
      <c r="AA54" s="651"/>
    </row>
    <row r="55" spans="5:27" s="156" customFormat="1" ht="48" customHeight="1">
      <c r="E55" s="162"/>
      <c r="V55" s="651"/>
      <c r="W55" s="651"/>
      <c r="X55" s="651"/>
      <c r="Y55" s="651"/>
      <c r="Z55" s="651"/>
      <c r="AA55" s="651"/>
    </row>
    <row r="56" spans="3:27" s="156" customFormat="1" ht="15">
      <c r="C56" s="163"/>
      <c r="D56" s="163"/>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52" s="156" customFormat="1" ht="15">
      <c r="C91" s="163"/>
      <c r="D91" s="163"/>
      <c r="E91" s="162"/>
      <c r="V91" s="651"/>
      <c r="W91" s="651"/>
      <c r="X91" s="651"/>
      <c r="Y91" s="651"/>
      <c r="Z91" s="651"/>
      <c r="AA91" s="651"/>
      <c r="AP91" s="158"/>
      <c r="AQ91" s="158"/>
      <c r="AR91" s="158"/>
      <c r="AS91" s="158"/>
      <c r="AT91" s="158"/>
      <c r="AU91" s="158"/>
      <c r="AV91" s="158"/>
      <c r="AW91" s="158"/>
      <c r="AX91" s="158"/>
      <c r="AY91" s="158"/>
      <c r="AZ91" s="158"/>
    </row>
    <row r="92" spans="3:55" s="156" customFormat="1" ht="24" customHeight="1">
      <c r="C92" s="163"/>
      <c r="D92" s="163"/>
      <c r="E92" s="162"/>
      <c r="O92" s="158"/>
      <c r="P92" s="158"/>
      <c r="Q92" s="158"/>
      <c r="R92" s="158"/>
      <c r="S92" s="158"/>
      <c r="T92" s="158"/>
      <c r="U92" s="158"/>
      <c r="V92" s="652"/>
      <c r="W92" s="652"/>
      <c r="X92" s="652"/>
      <c r="Y92" s="652"/>
      <c r="Z92" s="652"/>
      <c r="AA92" s="652"/>
      <c r="AB92" s="158"/>
      <c r="AC92" s="158"/>
      <c r="AD92" s="158"/>
      <c r="AE92" s="158"/>
      <c r="AF92" s="158"/>
      <c r="AG92" s="158"/>
      <c r="AH92" s="158"/>
      <c r="AI92" s="158"/>
      <c r="AJ92" s="158"/>
      <c r="AK92" s="158"/>
      <c r="AL92" s="158"/>
      <c r="AM92" s="158"/>
      <c r="AN92" s="158"/>
      <c r="AO92" s="158"/>
      <c r="BA92" s="158"/>
      <c r="BB92" s="158"/>
      <c r="BC92" s="158"/>
    </row>
    <row r="93" spans="3:55" s="158" customFormat="1" ht="24" customHeight="1">
      <c r="C93" s="163"/>
      <c r="D93" s="163"/>
      <c r="E93" s="164"/>
      <c r="O93" s="156"/>
      <c r="P93" s="156"/>
      <c r="Q93" s="156"/>
      <c r="R93" s="156"/>
      <c r="S93" s="156"/>
      <c r="T93" s="156"/>
      <c r="U93" s="156"/>
      <c r="V93" s="651"/>
      <c r="W93" s="651"/>
      <c r="X93" s="651"/>
      <c r="Y93" s="651"/>
      <c r="Z93" s="651"/>
      <c r="AA93" s="651"/>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row>
    <row r="94" spans="3:27" s="156" customFormat="1" ht="84" customHeight="1">
      <c r="C94" s="163"/>
      <c r="D94" s="163"/>
      <c r="E94" s="162"/>
      <c r="V94" s="651"/>
      <c r="W94" s="651"/>
      <c r="X94" s="651"/>
      <c r="Y94" s="651"/>
      <c r="Z94" s="651"/>
      <c r="AA94" s="651"/>
    </row>
    <row r="95" spans="3:27" s="156" customFormat="1" ht="15">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7" ht="15">
      <c r="C105" s="34"/>
      <c r="D105" s="34"/>
      <c r="E105" s="348"/>
      <c r="F105" s="340"/>
      <c r="G105" s="340"/>
    </row>
    <row r="106" spans="3:7" ht="15">
      <c r="C106" s="34"/>
      <c r="D106" s="34"/>
      <c r="E106" s="348"/>
      <c r="F106" s="340"/>
      <c r="G106" s="340"/>
    </row>
    <row r="107" spans="3:7" ht="15">
      <c r="C107" s="34"/>
      <c r="D107" s="34"/>
      <c r="E107" s="348"/>
      <c r="F107" s="340"/>
      <c r="G107" s="340"/>
    </row>
    <row r="108" spans="3:7" ht="15">
      <c r="C108" s="340"/>
      <c r="D108" s="340"/>
      <c r="E108" s="348"/>
      <c r="F108" s="340"/>
      <c r="G108" s="340"/>
    </row>
    <row r="109" spans="3:7" ht="15">
      <c r="C109" s="340"/>
      <c r="D109" s="340"/>
      <c r="E109" s="348"/>
      <c r="F109" s="340"/>
      <c r="G109" s="340"/>
    </row>
    <row r="110" spans="3:7" ht="15">
      <c r="C110" s="340"/>
      <c r="D110" s="340"/>
      <c r="E110" s="348"/>
      <c r="F110" s="340"/>
      <c r="G110" s="340"/>
    </row>
    <row r="111" spans="3:7" ht="15">
      <c r="C111" s="340"/>
      <c r="D111" s="340"/>
      <c r="E111" s="348"/>
      <c r="F111" s="340"/>
      <c r="G111" s="340"/>
    </row>
    <row r="112" spans="3:7" ht="15">
      <c r="C112" s="340"/>
      <c r="D112" s="340"/>
      <c r="E112" s="348"/>
      <c r="F112" s="340"/>
      <c r="G112" s="340"/>
    </row>
    <row r="113" spans="3:7" ht="15">
      <c r="C113" s="340"/>
      <c r="D113" s="340"/>
      <c r="E113" s="348"/>
      <c r="F113" s="340"/>
      <c r="G113" s="340"/>
    </row>
    <row r="114" spans="2:7" ht="15">
      <c r="B114" s="86"/>
      <c r="C114" s="340"/>
      <c r="D114" s="340"/>
      <c r="E114" s="348"/>
      <c r="F114" s="340"/>
      <c r="G114" s="340"/>
    </row>
    <row r="115" spans="3:7" ht="15">
      <c r="C115" s="340"/>
      <c r="D115" s="340"/>
      <c r="E115" s="348"/>
      <c r="F115" s="340"/>
      <c r="G115" s="340"/>
    </row>
    <row r="116" spans="3:7" ht="15">
      <c r="C116" s="340"/>
      <c r="D116" s="340"/>
      <c r="E116" s="348"/>
      <c r="F116" s="340"/>
      <c r="G116" s="340"/>
    </row>
    <row r="117" spans="3:7" ht="15">
      <c r="C117" s="340"/>
      <c r="D117" s="340"/>
      <c r="E117" s="348"/>
      <c r="F117" s="340"/>
      <c r="G117" s="340"/>
    </row>
    <row r="118" spans="3:7" ht="15">
      <c r="C118" s="340"/>
      <c r="D118" s="340"/>
      <c r="E118" s="348"/>
      <c r="F118" s="340"/>
      <c r="G118" s="340"/>
    </row>
    <row r="119" spans="3:7" ht="15">
      <c r="C119" s="340"/>
      <c r="D119" s="340"/>
      <c r="E119" s="348"/>
      <c r="F119" s="340"/>
      <c r="G119" s="340"/>
    </row>
    <row r="120" spans="3:7" ht="15">
      <c r="C120" s="340"/>
      <c r="D120" s="340"/>
      <c r="E120" s="348"/>
      <c r="F120" s="340"/>
      <c r="G120" s="340"/>
    </row>
    <row r="121" spans="3:7" ht="15">
      <c r="C121" s="340"/>
      <c r="D121" s="340"/>
      <c r="E121" s="348"/>
      <c r="F121" s="340"/>
      <c r="G121" s="340"/>
    </row>
    <row r="122" spans="3:7" ht="15">
      <c r="C122" s="340"/>
      <c r="D122" s="340"/>
      <c r="E122" s="348"/>
      <c r="F122" s="340"/>
      <c r="G122" s="340"/>
    </row>
    <row r="123" spans="3:7" ht="15">
      <c r="C123" s="340"/>
      <c r="D123" s="340"/>
      <c r="E123" s="348"/>
      <c r="F123" s="340"/>
      <c r="G123" s="340"/>
    </row>
    <row r="124" spans="3:7" ht="15">
      <c r="C124" s="340"/>
      <c r="D124" s="340"/>
      <c r="E124" s="348"/>
      <c r="F124" s="340"/>
      <c r="G124" s="340"/>
    </row>
    <row r="125" spans="3:7" ht="15">
      <c r="C125" s="340"/>
      <c r="D125" s="340"/>
      <c r="E125" s="348"/>
      <c r="F125" s="340"/>
      <c r="G125" s="340"/>
    </row>
    <row r="126" spans="3:7" ht="15">
      <c r="C126" s="340"/>
      <c r="D126" s="340"/>
      <c r="E126" s="348"/>
      <c r="F126" s="340"/>
      <c r="G126" s="340"/>
    </row>
    <row r="127" spans="3:7" ht="15">
      <c r="C127" s="340"/>
      <c r="D127" s="340"/>
      <c r="E127" s="348"/>
      <c r="F127" s="340"/>
      <c r="G127" s="340"/>
    </row>
    <row r="128" spans="3:7" ht="15">
      <c r="C128" s="340"/>
      <c r="D128" s="340"/>
      <c r="E128" s="348"/>
      <c r="F128" s="340"/>
      <c r="G128" s="340"/>
    </row>
    <row r="129" spans="3:7" ht="15">
      <c r="C129" s="340"/>
      <c r="D129" s="340"/>
      <c r="E129" s="348"/>
      <c r="F129" s="340"/>
      <c r="G129" s="340"/>
    </row>
    <row r="130" spans="3:7" ht="15">
      <c r="C130" s="340"/>
      <c r="D130" s="340"/>
      <c r="E130" s="348"/>
      <c r="F130" s="340"/>
      <c r="G130" s="340"/>
    </row>
    <row r="131" spans="3:7" ht="15">
      <c r="C131" s="340"/>
      <c r="D131" s="340"/>
      <c r="E131" s="348"/>
      <c r="F131" s="340"/>
      <c r="G131" s="340"/>
    </row>
    <row r="132" spans="3:7" ht="15">
      <c r="C132" s="340"/>
      <c r="D132" s="340"/>
      <c r="E132" s="348"/>
      <c r="F132" s="340"/>
      <c r="G132" s="340"/>
    </row>
    <row r="133" spans="3:7" ht="15">
      <c r="C133" s="340"/>
      <c r="D133" s="340"/>
      <c r="E133" s="348"/>
      <c r="F133" s="340"/>
      <c r="G133" s="340"/>
    </row>
    <row r="134" spans="3:7" ht="15">
      <c r="C134" s="340"/>
      <c r="D134" s="340"/>
      <c r="E134" s="348"/>
      <c r="F134" s="340"/>
      <c r="G134" s="340"/>
    </row>
    <row r="135" spans="3:7" ht="15">
      <c r="C135" s="340"/>
      <c r="D135" s="340"/>
      <c r="E135" s="348"/>
      <c r="F135" s="340"/>
      <c r="G135" s="340"/>
    </row>
    <row r="136" spans="3:7" ht="15">
      <c r="C136" s="340"/>
      <c r="D136" s="340"/>
      <c r="E136" s="348"/>
      <c r="F136" s="340"/>
      <c r="G136" s="340"/>
    </row>
    <row r="137" spans="3:7" ht="15">
      <c r="C137" s="340"/>
      <c r="D137" s="340"/>
      <c r="E137" s="348"/>
      <c r="F137" s="340"/>
      <c r="G137" s="340"/>
    </row>
    <row r="138" spans="3:7" ht="15">
      <c r="C138" s="340"/>
      <c r="D138" s="340"/>
      <c r="E138" s="348"/>
      <c r="F138" s="340"/>
      <c r="G138" s="340"/>
    </row>
    <row r="139" spans="3:7" ht="15">
      <c r="C139" s="340"/>
      <c r="D139" s="340"/>
      <c r="E139" s="348"/>
      <c r="F139" s="340"/>
      <c r="G139" s="340"/>
    </row>
    <row r="140" spans="3:7" ht="15">
      <c r="C140" s="340"/>
      <c r="D140" s="340"/>
      <c r="E140" s="348"/>
      <c r="F140" s="340"/>
      <c r="G140" s="340"/>
    </row>
    <row r="141" spans="3:7" ht="15">
      <c r="C141" s="340"/>
      <c r="D141" s="340"/>
      <c r="E141" s="348"/>
      <c r="F141" s="340"/>
      <c r="G141" s="340"/>
    </row>
    <row r="142" spans="3:7" ht="15">
      <c r="C142" s="340"/>
      <c r="D142" s="340"/>
      <c r="E142" s="348"/>
      <c r="F142" s="340"/>
      <c r="G142" s="340"/>
    </row>
    <row r="143" spans="3:7" ht="15">
      <c r="C143" s="340"/>
      <c r="D143" s="340"/>
      <c r="E143" s="348"/>
      <c r="F143" s="340"/>
      <c r="G143" s="340"/>
    </row>
    <row r="144" spans="3:7" ht="15">
      <c r="C144" s="340"/>
      <c r="D144" s="340"/>
      <c r="E144" s="348"/>
      <c r="F144" s="340"/>
      <c r="G144" s="340"/>
    </row>
    <row r="145" spans="3:7" ht="15">
      <c r="C145" s="340"/>
      <c r="D145" s="340"/>
      <c r="E145" s="348"/>
      <c r="F145" s="340"/>
      <c r="G145" s="340"/>
    </row>
    <row r="146" spans="3:7" ht="15">
      <c r="C146" s="340"/>
      <c r="D146" s="340"/>
      <c r="E146" s="348"/>
      <c r="F146" s="340"/>
      <c r="G146" s="340"/>
    </row>
    <row r="147" spans="3:7" ht="15">
      <c r="C147" s="340"/>
      <c r="D147" s="340"/>
      <c r="E147" s="348"/>
      <c r="F147" s="340"/>
      <c r="G147" s="340"/>
    </row>
    <row r="148" spans="3:7" ht="15">
      <c r="C148" s="340"/>
      <c r="D148" s="340"/>
      <c r="E148" s="348"/>
      <c r="F148" s="340"/>
      <c r="G148" s="340"/>
    </row>
    <row r="149" spans="3:7" ht="15">
      <c r="C149" s="340"/>
      <c r="D149" s="340"/>
      <c r="E149" s="348"/>
      <c r="F149" s="340"/>
      <c r="G149" s="340"/>
    </row>
    <row r="150" spans="3:7" ht="15">
      <c r="C150" s="340"/>
      <c r="D150" s="340"/>
      <c r="E150" s="348"/>
      <c r="F150" s="340"/>
      <c r="G150" s="340"/>
    </row>
    <row r="151" spans="3:7" ht="15">
      <c r="C151" s="340"/>
      <c r="D151" s="340"/>
      <c r="E151" s="348"/>
      <c r="F151" s="340"/>
      <c r="G151" s="340"/>
    </row>
    <row r="152" spans="3:7" ht="15">
      <c r="C152" s="340"/>
      <c r="D152" s="340"/>
      <c r="E152" s="348"/>
      <c r="F152" s="340"/>
      <c r="G152" s="340"/>
    </row>
    <row r="153" spans="3:7" ht="15">
      <c r="C153" s="340"/>
      <c r="D153" s="340"/>
      <c r="E153" s="348"/>
      <c r="F153" s="340"/>
      <c r="G153" s="340"/>
    </row>
    <row r="154" spans="3:7" ht="15">
      <c r="C154" s="340"/>
      <c r="D154" s="340"/>
      <c r="E154" s="348"/>
      <c r="F154" s="340"/>
      <c r="G154" s="340"/>
    </row>
    <row r="155" spans="3:7" ht="15">
      <c r="C155" s="340"/>
      <c r="D155" s="340"/>
      <c r="E155" s="348"/>
      <c r="F155" s="340"/>
      <c r="G155" s="340"/>
    </row>
    <row r="156" spans="3:7" ht="15">
      <c r="C156" s="340"/>
      <c r="D156" s="340"/>
      <c r="E156" s="348"/>
      <c r="F156" s="340"/>
      <c r="G156" s="340"/>
    </row>
    <row r="157" spans="3:7" ht="15">
      <c r="C157" s="340"/>
      <c r="D157" s="340"/>
      <c r="E157" s="348"/>
      <c r="F157" s="340"/>
      <c r="G157" s="340"/>
    </row>
    <row r="158" spans="3:7" ht="15">
      <c r="C158" s="340"/>
      <c r="D158" s="340"/>
      <c r="E158" s="348"/>
      <c r="F158" s="340"/>
      <c r="G158" s="340"/>
    </row>
    <row r="159" spans="3:7" ht="15">
      <c r="C159" s="340"/>
      <c r="D159" s="340"/>
      <c r="E159" s="348"/>
      <c r="F159" s="340"/>
      <c r="G159" s="340"/>
    </row>
    <row r="160" spans="3:7" ht="15">
      <c r="C160" s="340"/>
      <c r="D160" s="340"/>
      <c r="E160" s="348"/>
      <c r="F160" s="340"/>
      <c r="G160" s="340"/>
    </row>
    <row r="161" spans="3:7" ht="15">
      <c r="C161" s="340"/>
      <c r="D161" s="340"/>
      <c r="E161" s="348"/>
      <c r="F161" s="340"/>
      <c r="G161" s="340"/>
    </row>
    <row r="162" spans="3:7" ht="15">
      <c r="C162" s="340"/>
      <c r="D162" s="340"/>
      <c r="E162" s="348"/>
      <c r="F162" s="340"/>
      <c r="G162" s="340"/>
    </row>
    <row r="163" spans="3:7" ht="15">
      <c r="C163" s="340"/>
      <c r="D163" s="340"/>
      <c r="E163" s="348"/>
      <c r="F163" s="340"/>
      <c r="G163" s="340"/>
    </row>
    <row r="164" spans="3:7" ht="15">
      <c r="C164" s="340"/>
      <c r="D164" s="340"/>
      <c r="E164" s="348"/>
      <c r="F164" s="340"/>
      <c r="G164" s="340"/>
    </row>
    <row r="165" spans="3:7" ht="15">
      <c r="C165" s="340"/>
      <c r="D165" s="340"/>
      <c r="E165" s="348"/>
      <c r="F165" s="340"/>
      <c r="G165" s="340"/>
    </row>
    <row r="166" spans="3:7" ht="15">
      <c r="C166" s="340"/>
      <c r="D166" s="340"/>
      <c r="E166" s="348"/>
      <c r="F166" s="340"/>
      <c r="G166" s="340"/>
    </row>
    <row r="167" spans="3:7" ht="15">
      <c r="C167" s="340"/>
      <c r="D167" s="340"/>
      <c r="E167" s="348"/>
      <c r="F167" s="340"/>
      <c r="G167" s="340"/>
    </row>
    <row r="168" spans="3:7" ht="15">
      <c r="C168" s="340"/>
      <c r="D168" s="340"/>
      <c r="E168" s="348"/>
      <c r="F168" s="340"/>
      <c r="G168" s="340"/>
    </row>
    <row r="169" spans="3:7" ht="15">
      <c r="C169" s="340"/>
      <c r="D169" s="340"/>
      <c r="E169" s="348"/>
      <c r="F169" s="340"/>
      <c r="G169" s="340"/>
    </row>
    <row r="170" spans="3:7" ht="15">
      <c r="C170" s="340"/>
      <c r="D170" s="340"/>
      <c r="E170" s="348"/>
      <c r="F170" s="340"/>
      <c r="G170" s="340"/>
    </row>
    <row r="171" spans="3:7" ht="15">
      <c r="C171" s="340"/>
      <c r="D171" s="340"/>
      <c r="E171" s="348"/>
      <c r="F171" s="340"/>
      <c r="G171" s="340"/>
    </row>
    <row r="172" spans="3:7" ht="15">
      <c r="C172" s="340"/>
      <c r="D172" s="340"/>
      <c r="E172" s="348"/>
      <c r="F172" s="340"/>
      <c r="G172" s="340"/>
    </row>
    <row r="173" spans="3:7" ht="15">
      <c r="C173" s="340"/>
      <c r="D173" s="340"/>
      <c r="E173" s="348"/>
      <c r="F173" s="340"/>
      <c r="G173" s="340"/>
    </row>
    <row r="174" spans="3:7" ht="15">
      <c r="C174" s="340"/>
      <c r="D174" s="340"/>
      <c r="E174" s="348"/>
      <c r="F174" s="340"/>
      <c r="G174" s="340"/>
    </row>
    <row r="175" spans="3:7" ht="15">
      <c r="C175" s="340"/>
      <c r="D175" s="340"/>
      <c r="E175" s="348"/>
      <c r="F175" s="340"/>
      <c r="G175" s="340"/>
    </row>
    <row r="176" spans="3:7" ht="15">
      <c r="C176" s="340"/>
      <c r="D176" s="340"/>
      <c r="E176" s="348"/>
      <c r="F176" s="340"/>
      <c r="G176" s="340"/>
    </row>
    <row r="177" spans="3:7" ht="15">
      <c r="C177" s="340"/>
      <c r="D177" s="340"/>
      <c r="E177" s="348"/>
      <c r="F177" s="340"/>
      <c r="G177" s="340"/>
    </row>
    <row r="178" spans="3:7" ht="15">
      <c r="C178" s="340"/>
      <c r="D178" s="340"/>
      <c r="E178" s="348"/>
      <c r="F178" s="340"/>
      <c r="G178" s="340"/>
    </row>
    <row r="179" spans="3:7" ht="15">
      <c r="C179" s="340"/>
      <c r="D179" s="340"/>
      <c r="E179" s="348"/>
      <c r="F179" s="340"/>
      <c r="G179" s="340"/>
    </row>
    <row r="180" spans="3:7" ht="15">
      <c r="C180" s="340"/>
      <c r="D180" s="340"/>
      <c r="E180" s="348"/>
      <c r="F180" s="340"/>
      <c r="G180" s="340"/>
    </row>
    <row r="181" spans="3:7" ht="15">
      <c r="C181" s="340"/>
      <c r="D181" s="340"/>
      <c r="E181" s="348"/>
      <c r="F181" s="340"/>
      <c r="G181" s="340"/>
    </row>
    <row r="182" spans="3:7" ht="15">
      <c r="C182" s="340"/>
      <c r="D182" s="340"/>
      <c r="E182" s="348"/>
      <c r="F182" s="340"/>
      <c r="G182" s="340"/>
    </row>
    <row r="183" spans="3:7" ht="15">
      <c r="C183" s="340"/>
      <c r="D183" s="340"/>
      <c r="E183" s="348"/>
      <c r="F183" s="340"/>
      <c r="G183" s="340"/>
    </row>
    <row r="184" spans="3:7" ht="15">
      <c r="C184" s="340"/>
      <c r="D184" s="340"/>
      <c r="E184" s="348"/>
      <c r="F184" s="340"/>
      <c r="G184" s="340"/>
    </row>
    <row r="185" spans="3:7" ht="15">
      <c r="C185" s="340"/>
      <c r="D185" s="340"/>
      <c r="E185" s="348"/>
      <c r="F185" s="340"/>
      <c r="G185" s="340"/>
    </row>
    <row r="186" spans="3:7" ht="15">
      <c r="C186" s="340"/>
      <c r="D186" s="340"/>
      <c r="E186" s="348"/>
      <c r="F186" s="340"/>
      <c r="G186" s="340"/>
    </row>
    <row r="187" spans="3:7" ht="15">
      <c r="C187" s="340"/>
      <c r="D187" s="340"/>
      <c r="E187" s="348"/>
      <c r="F187" s="340"/>
      <c r="G187" s="340"/>
    </row>
    <row r="188" spans="3:7" ht="15">
      <c r="C188" s="340"/>
      <c r="D188" s="340"/>
      <c r="E188" s="348"/>
      <c r="F188" s="340"/>
      <c r="G188" s="340"/>
    </row>
    <row r="189" spans="3:7" ht="15">
      <c r="C189" s="340"/>
      <c r="D189" s="340"/>
      <c r="E189" s="348"/>
      <c r="F189" s="340"/>
      <c r="G189" s="340"/>
    </row>
    <row r="190" spans="3:7" ht="15">
      <c r="C190" s="340"/>
      <c r="D190" s="340"/>
      <c r="E190" s="348"/>
      <c r="F190" s="340"/>
      <c r="G190" s="340"/>
    </row>
    <row r="191" spans="3:7" ht="15">
      <c r="C191" s="340"/>
      <c r="D191" s="340"/>
      <c r="E191" s="348"/>
      <c r="F191" s="340"/>
      <c r="G191" s="340"/>
    </row>
    <row r="192" spans="3:7" ht="15">
      <c r="C192" s="340"/>
      <c r="D192" s="340"/>
      <c r="E192" s="348"/>
      <c r="F192" s="340"/>
      <c r="G192" s="340"/>
    </row>
    <row r="193" spans="3:7" ht="15">
      <c r="C193" s="340"/>
      <c r="D193" s="340"/>
      <c r="E193" s="348"/>
      <c r="F193" s="340"/>
      <c r="G193" s="340"/>
    </row>
    <row r="194" spans="3:7" ht="15">
      <c r="C194" s="340"/>
      <c r="D194" s="340"/>
      <c r="E194" s="348"/>
      <c r="F194" s="340"/>
      <c r="G194" s="340"/>
    </row>
    <row r="195" spans="3:7" ht="15">
      <c r="C195" s="340"/>
      <c r="D195" s="340"/>
      <c r="E195" s="348"/>
      <c r="F195" s="340"/>
      <c r="G195" s="340"/>
    </row>
    <row r="196" spans="3:7" ht="15">
      <c r="C196" s="340"/>
      <c r="D196" s="340"/>
      <c r="E196" s="348"/>
      <c r="F196" s="340"/>
      <c r="G196" s="340"/>
    </row>
    <row r="197" spans="3:7" ht="15">
      <c r="C197" s="340"/>
      <c r="D197" s="340"/>
      <c r="E197" s="348"/>
      <c r="F197" s="340"/>
      <c r="G197" s="340"/>
    </row>
    <row r="198" spans="3:7" ht="15">
      <c r="C198" s="340"/>
      <c r="D198" s="340"/>
      <c r="E198" s="348"/>
      <c r="F198" s="340"/>
      <c r="G198" s="340"/>
    </row>
    <row r="199" spans="3:7" ht="15">
      <c r="C199" s="340"/>
      <c r="D199" s="340"/>
      <c r="E199" s="348"/>
      <c r="F199" s="340"/>
      <c r="G199" s="340"/>
    </row>
    <row r="200" spans="3:7" ht="15">
      <c r="C200" s="340"/>
      <c r="D200" s="340"/>
      <c r="E200" s="348"/>
      <c r="F200" s="340"/>
      <c r="G200" s="340"/>
    </row>
    <row r="201" spans="3:7" ht="15">
      <c r="C201" s="340"/>
      <c r="D201" s="340"/>
      <c r="E201" s="348"/>
      <c r="F201" s="340"/>
      <c r="G201" s="340"/>
    </row>
    <row r="202" spans="3:7" ht="15">
      <c r="C202" s="340"/>
      <c r="D202" s="340"/>
      <c r="E202" s="348"/>
      <c r="F202" s="340"/>
      <c r="G202" s="340"/>
    </row>
    <row r="203" spans="3:7" ht="15">
      <c r="C203" s="340"/>
      <c r="D203" s="340"/>
      <c r="E203" s="348"/>
      <c r="F203" s="340"/>
      <c r="G203" s="340"/>
    </row>
    <row r="204" spans="3:7" ht="15">
      <c r="C204" s="340"/>
      <c r="D204" s="340"/>
      <c r="E204" s="348"/>
      <c r="F204" s="340"/>
      <c r="G204" s="340"/>
    </row>
    <row r="205" spans="3:7" ht="15">
      <c r="C205" s="340"/>
      <c r="D205" s="340"/>
      <c r="E205" s="348"/>
      <c r="F205" s="340"/>
      <c r="G205" s="340"/>
    </row>
    <row r="206" spans="3:7" ht="15">
      <c r="C206" s="340"/>
      <c r="D206" s="340"/>
      <c r="E206" s="348"/>
      <c r="F206" s="340"/>
      <c r="G206" s="340"/>
    </row>
    <row r="207" spans="3:7" ht="15">
      <c r="C207" s="340"/>
      <c r="D207" s="340"/>
      <c r="E207" s="348"/>
      <c r="F207" s="340"/>
      <c r="G207" s="340"/>
    </row>
    <row r="208" spans="3:7" ht="15">
      <c r="C208" s="340"/>
      <c r="D208" s="340"/>
      <c r="E208" s="348"/>
      <c r="F208" s="340"/>
      <c r="G208" s="340"/>
    </row>
    <row r="209" spans="3:7" ht="15">
      <c r="C209" s="340"/>
      <c r="D209" s="340"/>
      <c r="E209" s="348"/>
      <c r="F209" s="340"/>
      <c r="G209" s="340"/>
    </row>
    <row r="210" spans="3:7" ht="15">
      <c r="C210" s="340"/>
      <c r="D210" s="340"/>
      <c r="E210" s="348"/>
      <c r="F210" s="340"/>
      <c r="G210" s="340"/>
    </row>
    <row r="211" spans="3:7" ht="15">
      <c r="C211" s="340"/>
      <c r="D211" s="340"/>
      <c r="E211" s="348"/>
      <c r="F211" s="340"/>
      <c r="G211" s="340"/>
    </row>
    <row r="212" spans="3:7" ht="15">
      <c r="C212" s="340"/>
      <c r="D212" s="340"/>
      <c r="E212" s="348"/>
      <c r="F212" s="340"/>
      <c r="G212" s="340"/>
    </row>
    <row r="213" spans="3:7" ht="15">
      <c r="C213" s="340"/>
      <c r="D213" s="340"/>
      <c r="E213" s="348"/>
      <c r="F213" s="340"/>
      <c r="G213" s="340"/>
    </row>
    <row r="214" spans="3:7" ht="15">
      <c r="C214" s="340"/>
      <c r="D214" s="340"/>
      <c r="E214" s="348"/>
      <c r="F214" s="340"/>
      <c r="G214" s="340"/>
    </row>
    <row r="215" spans="3:7" ht="15">
      <c r="C215" s="340"/>
      <c r="D215" s="340"/>
      <c r="E215" s="348"/>
      <c r="F215" s="340"/>
      <c r="G215" s="340"/>
    </row>
    <row r="216" spans="3:7" ht="15">
      <c r="C216" s="340"/>
      <c r="D216" s="340"/>
      <c r="E216" s="348"/>
      <c r="F216" s="340"/>
      <c r="G216" s="340"/>
    </row>
    <row r="217" spans="3:7" ht="15">
      <c r="C217" s="340"/>
      <c r="D217" s="340"/>
      <c r="E217" s="348"/>
      <c r="F217" s="340"/>
      <c r="G217" s="340"/>
    </row>
    <row r="218" spans="3:7" ht="15">
      <c r="C218" s="340"/>
      <c r="D218" s="340"/>
      <c r="E218" s="348"/>
      <c r="F218" s="340"/>
      <c r="G218" s="340"/>
    </row>
    <row r="219" spans="3:7" ht="15">
      <c r="C219" s="340"/>
      <c r="D219" s="340"/>
      <c r="E219" s="348"/>
      <c r="F219" s="340"/>
      <c r="G219" s="340"/>
    </row>
    <row r="220" spans="3:7" ht="15">
      <c r="C220" s="340"/>
      <c r="D220" s="340"/>
      <c r="E220" s="348"/>
      <c r="F220" s="340"/>
      <c r="G220" s="340"/>
    </row>
    <row r="221" spans="3:7" ht="15">
      <c r="C221" s="340"/>
      <c r="D221" s="340"/>
      <c r="E221" s="348"/>
      <c r="F221" s="340"/>
      <c r="G221" s="340"/>
    </row>
    <row r="222" spans="3:7" ht="15">
      <c r="C222" s="340"/>
      <c r="D222" s="340"/>
      <c r="E222" s="348"/>
      <c r="F222" s="340"/>
      <c r="G222" s="340"/>
    </row>
    <row r="223" spans="3:7" ht="15">
      <c r="C223" s="340"/>
      <c r="D223" s="340"/>
      <c r="E223" s="348"/>
      <c r="F223" s="340"/>
      <c r="G223" s="340"/>
    </row>
    <row r="224" spans="3:7" ht="15">
      <c r="C224" s="340"/>
      <c r="D224" s="340"/>
      <c r="E224" s="348"/>
      <c r="F224" s="340"/>
      <c r="G224" s="340"/>
    </row>
    <row r="225" spans="3:7" ht="15">
      <c r="C225" s="340"/>
      <c r="D225" s="340"/>
      <c r="E225" s="348"/>
      <c r="F225" s="340"/>
      <c r="G225" s="340"/>
    </row>
    <row r="226" spans="3:7" ht="15">
      <c r="C226" s="340"/>
      <c r="D226" s="340"/>
      <c r="E226" s="348"/>
      <c r="F226" s="340"/>
      <c r="G226" s="340"/>
    </row>
    <row r="227" spans="3:7" ht="15">
      <c r="C227" s="340"/>
      <c r="D227" s="340"/>
      <c r="E227" s="348"/>
      <c r="F227" s="340"/>
      <c r="G227" s="340"/>
    </row>
    <row r="228" spans="3:7" ht="15">
      <c r="C228" s="340"/>
      <c r="D228" s="340"/>
      <c r="E228" s="348"/>
      <c r="F228" s="340"/>
      <c r="G228" s="340"/>
    </row>
    <row r="229" spans="3:7" ht="15">
      <c r="C229" s="340"/>
      <c r="D229" s="340"/>
      <c r="E229" s="348"/>
      <c r="F229" s="340"/>
      <c r="G229" s="340"/>
    </row>
    <row r="230" spans="3:7" ht="15">
      <c r="C230" s="340"/>
      <c r="D230" s="340"/>
      <c r="E230" s="348"/>
      <c r="F230" s="340"/>
      <c r="G230" s="340"/>
    </row>
    <row r="231" spans="3:7" ht="15">
      <c r="C231" s="340"/>
      <c r="D231" s="340"/>
      <c r="E231" s="348"/>
      <c r="F231" s="340"/>
      <c r="G231" s="340"/>
    </row>
    <row r="232" spans="3:7" ht="15">
      <c r="C232" s="340"/>
      <c r="D232" s="340"/>
      <c r="E232" s="348"/>
      <c r="F232" s="340"/>
      <c r="G232" s="340"/>
    </row>
    <row r="233" spans="3:7" ht="15">
      <c r="C233" s="340"/>
      <c r="D233" s="340"/>
      <c r="E233" s="348"/>
      <c r="F233" s="340"/>
      <c r="G233" s="340"/>
    </row>
    <row r="234" spans="3:7" ht="15">
      <c r="C234" s="340"/>
      <c r="D234" s="340"/>
      <c r="E234" s="348"/>
      <c r="F234" s="340"/>
      <c r="G234" s="340"/>
    </row>
    <row r="235" spans="3:7" ht="15">
      <c r="C235" s="340"/>
      <c r="D235" s="340"/>
      <c r="E235" s="348"/>
      <c r="F235" s="340"/>
      <c r="G235" s="340"/>
    </row>
    <row r="236" spans="3:7" ht="15">
      <c r="C236" s="340"/>
      <c r="D236" s="340"/>
      <c r="E236" s="348"/>
      <c r="F236" s="340"/>
      <c r="G236" s="340"/>
    </row>
    <row r="237" spans="3:7" ht="15">
      <c r="C237" s="340"/>
      <c r="D237" s="340"/>
      <c r="E237" s="348"/>
      <c r="F237" s="340"/>
      <c r="G237" s="340"/>
    </row>
    <row r="238" spans="3:7" ht="15">
      <c r="C238" s="340"/>
      <c r="D238" s="340"/>
      <c r="E238" s="348"/>
      <c r="F238" s="340"/>
      <c r="G238" s="340"/>
    </row>
    <row r="239" spans="3:7" ht="15">
      <c r="C239" s="340"/>
      <c r="D239" s="340"/>
      <c r="E239" s="348"/>
      <c r="F239" s="340"/>
      <c r="G239" s="340"/>
    </row>
    <row r="240" spans="3:7" ht="15">
      <c r="C240" s="340"/>
      <c r="D240" s="340"/>
      <c r="E240" s="348"/>
      <c r="F240" s="340"/>
      <c r="G240" s="340"/>
    </row>
    <row r="241" spans="3:7" ht="15">
      <c r="C241" s="340"/>
      <c r="D241" s="340"/>
      <c r="E241" s="348"/>
      <c r="F241" s="340"/>
      <c r="G241" s="340"/>
    </row>
    <row r="242" spans="3:7" ht="15">
      <c r="C242" s="340"/>
      <c r="D242" s="340"/>
      <c r="E242" s="348"/>
      <c r="F242" s="340"/>
      <c r="G242" s="340"/>
    </row>
    <row r="243" spans="3:7" ht="15">
      <c r="C243" s="340"/>
      <c r="D243" s="340"/>
      <c r="E243" s="348"/>
      <c r="F243" s="340"/>
      <c r="G243" s="340"/>
    </row>
    <row r="244" spans="3:7" ht="15">
      <c r="C244" s="340"/>
      <c r="D244" s="340"/>
      <c r="E244" s="348"/>
      <c r="F244" s="340"/>
      <c r="G244" s="340"/>
    </row>
    <row r="245" spans="3:7" ht="15">
      <c r="C245" s="340"/>
      <c r="D245" s="340"/>
      <c r="E245" s="348"/>
      <c r="F245" s="340"/>
      <c r="G245" s="340"/>
    </row>
    <row r="246" spans="3:7" ht="15">
      <c r="C246" s="340"/>
      <c r="D246" s="340"/>
      <c r="E246" s="348"/>
      <c r="F246" s="340"/>
      <c r="G246" s="340"/>
    </row>
    <row r="247" spans="3:7" ht="15">
      <c r="C247" s="340"/>
      <c r="D247" s="340"/>
      <c r="E247" s="348"/>
      <c r="F247" s="340"/>
      <c r="G247" s="340"/>
    </row>
    <row r="248" spans="3:7" ht="15">
      <c r="C248" s="340"/>
      <c r="D248" s="340"/>
      <c r="E248" s="348"/>
      <c r="F248" s="340"/>
      <c r="G248" s="340"/>
    </row>
    <row r="249" spans="3:7" ht="15">
      <c r="C249" s="340"/>
      <c r="D249" s="340"/>
      <c r="E249" s="348"/>
      <c r="F249" s="340"/>
      <c r="G249" s="340"/>
    </row>
    <row r="250" spans="3:7" ht="15">
      <c r="C250" s="340"/>
      <c r="D250" s="340"/>
      <c r="E250" s="348"/>
      <c r="F250" s="340"/>
      <c r="G250" s="340"/>
    </row>
    <row r="251" spans="3:7" ht="15">
      <c r="C251" s="340"/>
      <c r="D251" s="340"/>
      <c r="E251" s="348"/>
      <c r="F251" s="340"/>
      <c r="G251" s="340"/>
    </row>
    <row r="252" spans="3:7" ht="15">
      <c r="C252" s="340"/>
      <c r="D252" s="340"/>
      <c r="E252" s="348"/>
      <c r="F252" s="340"/>
      <c r="G252" s="340"/>
    </row>
    <row r="253" spans="3:7" ht="15">
      <c r="C253" s="340"/>
      <c r="D253" s="340"/>
      <c r="E253" s="348"/>
      <c r="F253" s="340"/>
      <c r="G253" s="340"/>
    </row>
    <row r="254" spans="3:7" ht="15">
      <c r="C254" s="340"/>
      <c r="D254" s="340"/>
      <c r="E254" s="348"/>
      <c r="F254" s="340"/>
      <c r="G254" s="340"/>
    </row>
    <row r="255" spans="3:7" ht="15">
      <c r="C255" s="340"/>
      <c r="D255" s="340"/>
      <c r="E255" s="348"/>
      <c r="F255" s="340"/>
      <c r="G255" s="340"/>
    </row>
    <row r="256" spans="3:7" ht="15">
      <c r="C256" s="340"/>
      <c r="D256" s="340"/>
      <c r="E256" s="348"/>
      <c r="F256" s="340"/>
      <c r="G256" s="340"/>
    </row>
    <row r="257" spans="3:7" ht="15">
      <c r="C257" s="340"/>
      <c r="D257" s="340"/>
      <c r="E257" s="348"/>
      <c r="F257" s="340"/>
      <c r="G257" s="340"/>
    </row>
    <row r="258" spans="3:7" ht="15">
      <c r="C258" s="340"/>
      <c r="D258" s="340"/>
      <c r="E258" s="348"/>
      <c r="F258" s="340"/>
      <c r="G258" s="340"/>
    </row>
    <row r="259" spans="3:7" ht="15">
      <c r="C259" s="340"/>
      <c r="D259" s="340"/>
      <c r="E259" s="348"/>
      <c r="F259" s="340"/>
      <c r="G259" s="340"/>
    </row>
    <row r="260" spans="3:7" ht="15">
      <c r="C260" s="340"/>
      <c r="D260" s="340"/>
      <c r="E260" s="348"/>
      <c r="F260" s="340"/>
      <c r="G260" s="340"/>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sheetData>
  <sheetProtection algorithmName="SHA-512" hashValue="Lm+5g0G1qauXtiW1fcAOtTmCHrgwv1nNK8av+RTdLgCtDFJTXRTOYwaIfaEkqae2kbzasRmCi+qbvmoros43KA==" saltValue="4canXgX/2Q0TZzfZq1C39Q==" spinCount="100000" sheet="1" objects="1" scenarios="1"/>
  <mergeCells count="10">
    <mergeCell ref="C44:E44"/>
    <mergeCell ref="I44:L44"/>
    <mergeCell ref="I45:L45"/>
    <mergeCell ref="I46:L46"/>
    <mergeCell ref="C34:E42"/>
    <mergeCell ref="F38:H38"/>
    <mergeCell ref="F39:H39"/>
    <mergeCell ref="F40:H40"/>
    <mergeCell ref="C43:E43"/>
    <mergeCell ref="I43:L43"/>
  </mergeCells>
  <conditionalFormatting sqref="M4:M33">
    <cfRule type="cellIs" priority="143" dxfId="100" operator="greaterThan">
      <formula>0</formula>
    </cfRule>
  </conditionalFormatting>
  <conditionalFormatting sqref="M34">
    <cfRule type="cellIs" priority="228" dxfId="3" operator="greaterThan">
      <formula>0</formula>
    </cfRule>
  </conditionalFormatting>
  <conditionalFormatting sqref="O4:O33">
    <cfRule type="cellIs" priority="142" dxfId="24" operator="greaterThan">
      <formula>$O$38</formula>
    </cfRule>
    <cfRule type="cellIs" priority="141" dxfId="97" operator="equal">
      <formula>"                            you"</formula>
    </cfRule>
    <cfRule type="cellIs" priority="140" dxfId="29" operator="equal">
      <formula>"                            Steve"</formula>
    </cfRule>
  </conditionalFormatting>
  <conditionalFormatting sqref="O36">
    <cfRule type="cellIs" priority="221" dxfId="3" operator="greaterThan">
      <formula>$O$38</formula>
    </cfRule>
  </conditionalFormatting>
  <conditionalFormatting sqref="Q4:Q33">
    <cfRule type="cellIs" priority="174" dxfId="6" operator="greaterThan">
      <formula>$Q$38</formula>
    </cfRule>
  </conditionalFormatting>
  <conditionalFormatting sqref="Q35">
    <cfRule type="cellIs" priority="168" dxfId="4" operator="greaterThan">
      <formula>$Q$40</formula>
    </cfRule>
    <cfRule type="cellIs" priority="154" dxfId="2" operator="equal">
      <formula>$Q$40+AVERAGE($Q$4:$Q$33)</formula>
    </cfRule>
  </conditionalFormatting>
  <conditionalFormatting sqref="Q36">
    <cfRule type="cellIs" priority="185" dxfId="3" operator="greaterThan">
      <formula>$Q$38</formula>
    </cfRule>
    <cfRule type="cellIs" priority="184" dxfId="2" operator="equal">
      <formula>$Q$38+MAX($Q$4:$Q$33)</formula>
    </cfRule>
  </conditionalFormatting>
  <conditionalFormatting sqref="R4:R33">
    <cfRule type="cellIs" priority="139" dxfId="6" operator="between">
      <formula>$R$38</formula>
      <formula>99999</formula>
    </cfRule>
  </conditionalFormatting>
  <conditionalFormatting sqref="R35">
    <cfRule type="cellIs" priority="226" dxfId="4" operator="greaterThan">
      <formula>$R$40</formula>
    </cfRule>
    <cfRule type="cellIs" priority="167" dxfId="2" operator="equal">
      <formula>$R$40+AVERAGE($R$4:$R$33)</formula>
    </cfRule>
  </conditionalFormatting>
  <conditionalFormatting sqref="R36">
    <cfRule type="cellIs" priority="212" dxfId="2" operator="equal">
      <formula>$R$38+MAX($R$4:$R$33)</formula>
    </cfRule>
    <cfRule type="cellIs" priority="213" dxfId="3" operator="greaterThan">
      <formula>$R$38</formula>
    </cfRule>
  </conditionalFormatting>
  <conditionalFormatting sqref="S4:S33">
    <cfRule type="cellIs" priority="238" dxfId="6" operator="lessThan">
      <formula>$S$39</formula>
    </cfRule>
  </conditionalFormatting>
  <conditionalFormatting sqref="S35">
    <cfRule type="cellIs" priority="117" dxfId="2" operator="equal">
      <formula>$S$40+AVERAGE($S$4:$S$33)</formula>
    </cfRule>
    <cfRule type="cellIs" priority="118" dxfId="4" operator="lessThan">
      <formula>$S$40</formula>
    </cfRule>
  </conditionalFormatting>
  <conditionalFormatting sqref="S36">
    <cfRule type="cellIs" priority="206" dxfId="2" operator="equal">
      <formula>$S$38+MAX($S$4:$S$33)</formula>
    </cfRule>
    <cfRule type="cellIs" priority="207" dxfId="3" operator="greaterThan">
      <formula>$S$38</formula>
    </cfRule>
  </conditionalFormatting>
  <conditionalFormatting sqref="S37">
    <cfRule type="cellIs" priority="131" dxfId="2" operator="equal">
      <formula>$S$39+MIN($S$4:$S$33)</formula>
    </cfRule>
    <cfRule type="cellIs" priority="227" dxfId="3" operator="lessThan">
      <formula>$S$39</formula>
    </cfRule>
  </conditionalFormatting>
  <conditionalFormatting sqref="T4:T33">
    <cfRule type="cellIs" priority="41" dxfId="24" operator="greaterThan">
      <formula>$T$40</formula>
    </cfRule>
  </conditionalFormatting>
  <conditionalFormatting sqref="U4:U33">
    <cfRule type="cellIs" priority="40" dxfId="24" operator="greaterThan">
      <formula>$U$40</formula>
    </cfRule>
  </conditionalFormatting>
  <conditionalFormatting sqref="W4:W33">
    <cfRule type="cellIs" priority="172" dxfId="6" operator="greaterThan">
      <formula>$W$38</formula>
    </cfRule>
  </conditionalFormatting>
  <conditionalFormatting sqref="W35">
    <cfRule type="cellIs" priority="151" dxfId="4" operator="greaterThan">
      <formula>$W$40</formula>
    </cfRule>
    <cfRule type="cellIs" priority="150" dxfId="2" operator="equal">
      <formula>$W$40+AVERAGE($W$4:$W$33)</formula>
    </cfRule>
  </conditionalFormatting>
  <conditionalFormatting sqref="W36">
    <cfRule type="cellIs" priority="132" dxfId="2" operator="equal">
      <formula>$W$38+MAX($W$4:$W$33)</formula>
    </cfRule>
    <cfRule type="cellIs" priority="181" dxfId="3" operator="greaterThan">
      <formula>$W$38</formula>
    </cfRule>
  </conditionalFormatting>
  <conditionalFormatting sqref="X4:X33">
    <cfRule type="cellIs" priority="137" dxfId="6" operator="between">
      <formula>$X$38</formula>
      <formula>9999</formula>
    </cfRule>
  </conditionalFormatting>
  <conditionalFormatting sqref="X35">
    <cfRule type="cellIs" priority="163" dxfId="2" operator="equal">
      <formula>$X$40+AVERAGE($X$4:$X$33)</formula>
    </cfRule>
    <cfRule type="cellIs" priority="164" dxfId="4" operator="greaterThan">
      <formula>$X$40</formula>
    </cfRule>
  </conditionalFormatting>
  <conditionalFormatting sqref="X36">
    <cfRule type="cellIs" priority="205" dxfId="3" operator="greaterThan">
      <formula>$X$38</formula>
    </cfRule>
    <cfRule type="cellIs" priority="204" dxfId="2" operator="equal">
      <formula>$X$38+MAX($X$4:$X$33)</formula>
    </cfRule>
  </conditionalFormatting>
  <conditionalFormatting sqref="Y4:Y33">
    <cfRule type="cellIs" priority="244" dxfId="6" operator="lessThan">
      <formula>$Y$39</formula>
    </cfRule>
  </conditionalFormatting>
  <conditionalFormatting sqref="Y35">
    <cfRule type="cellIs" priority="113" dxfId="2" operator="equal">
      <formula>$Y$40+AVERAGE($Y$4:$Y$33)</formula>
    </cfRule>
    <cfRule type="cellIs" priority="114" dxfId="4" operator="lessThan">
      <formula>$Y$40</formula>
    </cfRule>
  </conditionalFormatting>
  <conditionalFormatting sqref="Y36">
    <cfRule type="cellIs" priority="203" dxfId="3" operator="greaterThan">
      <formula>$Y$38</formula>
    </cfRule>
    <cfRule type="cellIs" priority="202" dxfId="2" operator="equal">
      <formula>$Y$38+MAX($Y$4:$Y$33)</formula>
    </cfRule>
  </conditionalFormatting>
  <conditionalFormatting sqref="Y37">
    <cfRule type="cellIs" priority="128" dxfId="3" operator="lessThan">
      <formula>$Y$39</formula>
    </cfRule>
    <cfRule type="cellIs" priority="127" dxfId="2" operator="equal">
      <formula>$Y$39+MIN($Y$4:$Y$33)</formula>
    </cfRule>
  </conditionalFormatting>
  <conditionalFormatting sqref="Z4:Z33">
    <cfRule type="cellIs" priority="10" dxfId="24" operator="greaterThan">
      <formula>$Z$40</formula>
    </cfRule>
  </conditionalFormatting>
  <conditionalFormatting sqref="AA4:AA33">
    <cfRule type="cellIs" priority="9" dxfId="24" operator="greaterThan">
      <formula>$AA$40</formula>
    </cfRule>
  </conditionalFormatting>
  <conditionalFormatting sqref="AC4:AC33">
    <cfRule type="cellIs" priority="171" dxfId="6" operator="greaterThan">
      <formula>$AC$38</formula>
    </cfRule>
  </conditionalFormatting>
  <conditionalFormatting sqref="AC35">
    <cfRule type="cellIs" priority="55" dxfId="2" operator="equal">
      <formula>#REF!+AVERAGE(#REF!)</formula>
    </cfRule>
    <cfRule type="cellIs" priority="56" dxfId="4" operator="greaterThan">
      <formula>#REF!</formula>
    </cfRule>
  </conditionalFormatting>
  <conditionalFormatting sqref="AC36">
    <cfRule type="cellIs" priority="180" dxfId="3" operator="greaterThan">
      <formula>$AC$38</formula>
    </cfRule>
    <cfRule type="cellIs" priority="179" dxfId="2" operator="equal">
      <formula>$AC$38+MAX($AC$4:$AC$33)</formula>
    </cfRule>
  </conditionalFormatting>
  <conditionalFormatting sqref="AD4:AD33">
    <cfRule type="cellIs" priority="136" dxfId="6" operator="between">
      <formula>$AD$38</formula>
      <formula>9999</formula>
    </cfRule>
  </conditionalFormatting>
  <conditionalFormatting sqref="AD35">
    <cfRule type="cellIs" priority="161" dxfId="2" operator="equal">
      <formula>$AD$40+AVERAGE($AD$4:$AD$33)</formula>
    </cfRule>
    <cfRule type="cellIs" priority="162" dxfId="4" operator="greaterThan">
      <formula>$AD$40</formula>
    </cfRule>
  </conditionalFormatting>
  <conditionalFormatting sqref="AD36">
    <cfRule type="cellIs" priority="200" dxfId="2" operator="equal">
      <formula>$AD$38+MAX($AD$4:$AD$33)</formula>
    </cfRule>
    <cfRule type="cellIs" priority="201" dxfId="3" operator="greaterThan">
      <formula>$AD$38</formula>
    </cfRule>
  </conditionalFormatting>
  <conditionalFormatting sqref="AE4:AE33">
    <cfRule type="cellIs" priority="245" dxfId="6" operator="lessThan">
      <formula>$AE$39</formula>
    </cfRule>
  </conditionalFormatting>
  <conditionalFormatting sqref="AE35">
    <cfRule type="cellIs" priority="112" dxfId="4" operator="lessThan">
      <formula>$AE$40</formula>
    </cfRule>
    <cfRule type="cellIs" priority="111" dxfId="2" operator="equal">
      <formula>$AE$40+AVERAGE($AE$4:$AE$33)</formula>
    </cfRule>
  </conditionalFormatting>
  <conditionalFormatting sqref="AE36">
    <cfRule type="cellIs" priority="198" dxfId="2" operator="equal">
      <formula>$AE$38+MAX($AE$4:$AE$33)</formula>
    </cfRule>
    <cfRule type="cellIs" priority="199" dxfId="3" operator="greaterThan">
      <formula>$AE$38</formula>
    </cfRule>
  </conditionalFormatting>
  <conditionalFormatting sqref="AE37">
    <cfRule type="cellIs" priority="125" dxfId="2" operator="equal">
      <formula>$AE$39+MIN($AE$4:$AE$33)</formula>
    </cfRule>
    <cfRule type="cellIs" priority="126" dxfId="3" operator="lessThan">
      <formula>$AE$39</formula>
    </cfRule>
  </conditionalFormatting>
  <conditionalFormatting sqref="AF4:AF33">
    <cfRule type="cellIs" priority="91" dxfId="6" operator="greaterThan">
      <formula>$AF$40</formula>
    </cfRule>
  </conditionalFormatting>
  <conditionalFormatting sqref="AG4:AG33">
    <cfRule type="cellIs" priority="92" dxfId="6" operator="greaterThan">
      <formula>$AG$40</formula>
    </cfRule>
  </conditionalFormatting>
  <conditionalFormatting sqref="AI4 AI6 AI8 AI10 AI12 AI14 AI16 AI18 AI20 AI22 AI24 AI26 AI28 AI30 AI32">
    <cfRule type="containsBlanks" priority="218" dxfId="37">
      <formula>LEN(TRIM(AI4))=0</formula>
    </cfRule>
  </conditionalFormatting>
  <conditionalFormatting sqref="AI4:AI33">
    <cfRule type="cellIs" priority="219" dxfId="6" operator="lessThan">
      <formula>$AI$39</formula>
    </cfRule>
  </conditionalFormatting>
  <conditionalFormatting sqref="AI5 AI7 AI9 AI11 AI13 AI15 AI17 AI19 AI21 AI23 AI25 AI27 AI29 AI31 AI33">
    <cfRule type="containsBlanks" priority="217" dxfId="29">
      <formula>LEN(TRIM(AI5))=0</formula>
    </cfRule>
  </conditionalFormatting>
  <conditionalFormatting sqref="AI35">
    <cfRule type="cellIs" priority="220" dxfId="4" operator="lessThan">
      <formula>$AI$40</formula>
    </cfRule>
  </conditionalFormatting>
  <conditionalFormatting sqref="AI37">
    <cfRule type="cellIs" priority="229" dxfId="3" operator="lessThan">
      <formula>$AI$39</formula>
    </cfRule>
  </conditionalFormatting>
  <conditionalFormatting sqref="AK4 AK6 AK8 AK10 AK12 AK14 AK16 AK18 AK20 AK22 AK24 AK26 AK28 AK30 AK32">
    <cfRule type="containsBlanks" priority="230" dxfId="32">
      <formula>LEN(TRIM(AK4))=0</formula>
    </cfRule>
  </conditionalFormatting>
  <conditionalFormatting sqref="AK4:AK33">
    <cfRule type="cellIs" priority="236" dxfId="30" operator="greaterThan">
      <formula>$AK$38</formula>
    </cfRule>
    <cfRule type="cellIs" priority="246" dxfId="24" operator="lessThan">
      <formula>$AK$39</formula>
    </cfRule>
  </conditionalFormatting>
  <conditionalFormatting sqref="AK5 AK7 AK9 AK11 AK13 AK15 AK17 AK19 AK21 AK23 AK25 AK27 AK29 AK31 AK33">
    <cfRule type="containsBlanks" priority="235" dxfId="29">
      <formula>LEN(TRIM(AK5))=0</formula>
    </cfRule>
  </conditionalFormatting>
  <conditionalFormatting sqref="AK36">
    <cfRule type="cellIs" priority="225" dxfId="28" operator="greaterThan">
      <formula>$AK$38</formula>
    </cfRule>
  </conditionalFormatting>
  <conditionalFormatting sqref="AK37">
    <cfRule type="cellIs" priority="224" dxfId="3" operator="lessThan">
      <formula>$AK$39</formula>
    </cfRule>
  </conditionalFormatting>
  <conditionalFormatting sqref="AM4:AM33">
    <cfRule type="cellIs" priority="231" dxfId="6" operator="greaterThan">
      <formula>$AM$38</formula>
    </cfRule>
  </conditionalFormatting>
  <conditionalFormatting sqref="AM36">
    <cfRule type="cellIs" priority="223" dxfId="3" operator="greaterThan">
      <formula>$AM$38</formula>
    </cfRule>
  </conditionalFormatting>
  <conditionalFormatting sqref="AO4:AO33">
    <cfRule type="cellIs" priority="216" dxfId="24" operator="greaterThan">
      <formula>$AO$38</formula>
    </cfRule>
  </conditionalFormatting>
  <conditionalFormatting sqref="AO35">
    <cfRule type="cellIs" priority="215" dxfId="4" operator="greaterThan">
      <formula>$AO$40</formula>
    </cfRule>
  </conditionalFormatting>
  <conditionalFormatting sqref="AO36">
    <cfRule type="cellIs" priority="214" dxfId="3" operator="greaterThan">
      <formula>$AO$38</formula>
    </cfRule>
  </conditionalFormatting>
  <conditionalFormatting sqref="AP4:AP33">
    <cfRule type="cellIs" priority="102" dxfId="6" operator="greaterThan">
      <formula>$AP$38</formula>
    </cfRule>
  </conditionalFormatting>
  <conditionalFormatting sqref="AP35">
    <cfRule type="cellIs" priority="101" dxfId="4" operator="greaterThan">
      <formula>$AP$40</formula>
    </cfRule>
    <cfRule type="cellIs" priority="100" dxfId="2" operator="equal">
      <formula>$AP$40+AVERAGE($AP$4:$AP$33)</formula>
    </cfRule>
  </conditionalFormatting>
  <conditionalFormatting sqref="AP36">
    <cfRule type="cellIs" priority="30" dxfId="3" operator="greaterThan">
      <formula>$AP$38</formula>
    </cfRule>
    <cfRule type="cellIs" priority="29" dxfId="2" operator="equal">
      <formula>$AP$38+MAX($AP$4:$AP$33)</formula>
    </cfRule>
  </conditionalFormatting>
  <conditionalFormatting sqref="AQ4:AQ33">
    <cfRule type="cellIs" priority="99" dxfId="6" operator="between">
      <formula>$AQ$38</formula>
      <formula>9999</formula>
    </cfRule>
  </conditionalFormatting>
  <conditionalFormatting sqref="AQ35">
    <cfRule type="cellIs" priority="98" dxfId="4" operator="greaterThan">
      <formula>$AQ$40</formula>
    </cfRule>
    <cfRule type="cellIs" priority="97" dxfId="2" operator="equal">
      <formula>$AQ$40+AVERAGE($AQ$4:$AQ$33)</formula>
    </cfRule>
  </conditionalFormatting>
  <conditionalFormatting sqref="AQ36">
    <cfRule type="cellIs" priority="104" dxfId="3" operator="greaterThan">
      <formula>$AQ$38</formula>
    </cfRule>
    <cfRule type="cellIs" priority="103" dxfId="2" operator="equal">
      <formula>$AQ$38+MAX($AQ$4:$AQ$33)</formula>
    </cfRule>
  </conditionalFormatting>
  <conditionalFormatting sqref="AR4:AR33">
    <cfRule type="cellIs" priority="169" dxfId="6" operator="greaterThan">
      <formula>$AR$38</formula>
    </cfRule>
  </conditionalFormatting>
  <conditionalFormatting sqref="AR35">
    <cfRule type="cellIs" priority="144" dxfId="2" operator="equal">
      <formula>$AR$40+AVERAGE($AR$4:$AR$33)</formula>
    </cfRule>
    <cfRule type="cellIs" priority="145" dxfId="4" operator="greaterThan">
      <formula>$AR$40</formula>
    </cfRule>
  </conditionalFormatting>
  <conditionalFormatting sqref="AR36">
    <cfRule type="cellIs" priority="175" dxfId="2" operator="equal">
      <formula>$AR$38+MAX($AR$4:$AR$33)</formula>
    </cfRule>
    <cfRule type="cellIs" priority="176" dxfId="3" operator="greaterThan">
      <formula>$AR$38</formula>
    </cfRule>
  </conditionalFormatting>
  <conditionalFormatting sqref="AS4:AS33">
    <cfRule type="cellIs" priority="133" dxfId="6" operator="between">
      <formula>$AS$38</formula>
      <formula>9999</formula>
    </cfRule>
  </conditionalFormatting>
  <conditionalFormatting sqref="AS35">
    <cfRule type="cellIs" priority="155" dxfId="2" operator="equal">
      <formula>$AS$40+AVERAGE($AS$4:$AS$33)</formula>
    </cfRule>
    <cfRule type="cellIs" priority="156" dxfId="4" operator="greaterThan">
      <formula>$AS$40</formula>
    </cfRule>
  </conditionalFormatting>
  <conditionalFormatting sqref="AS36">
    <cfRule type="cellIs" priority="188" dxfId="2" operator="equal">
      <formula>$AS$38+MAX($AS$4:$AS$33)</formula>
    </cfRule>
    <cfRule type="cellIs" priority="189" dxfId="3" operator="greaterThan">
      <formula>$AS$38</formula>
    </cfRule>
  </conditionalFormatting>
  <dataValidations count="4">
    <dataValidation type="decimal" allowBlank="1" showInputMessage="1" showErrorMessage="1" errorTitle="Numbers Only" error="Enter Numbers Only" sqref="AM4:AM37 AR38:AS40 AJ38:AJ39 AQ40 W38:AA40 AQ38 R40:T40 AI39:AI40 AP38:AP40 AO40 AK39 AD40:AF40 Q38:Q40 R38:S39 AC38:AC40 AD38:AE39 I4:N40 O4:AK37 AO4:AR37">
      <formula1>0</formula1>
      <formula2>99999999</formula2>
    </dataValidation>
    <dataValidation allowBlank="1" showInputMessage="1" showErrorMessage="1" errorTitle="Numbers Only" error="Enter Numbers Only" sqref="AB38:AB40 AI38 AJ40:AK40 T38:T39 AO38:AO39 AK38 AQ39 O38:P40 AG38:AH40 AF38:AF39 U38:V40 AL38:AN40"/>
    <dataValidation type="custom" allowBlank="1" showInputMessage="1" showErrorMessage="1" error="Only the less than symbol &quot;&lt;&quot; may be entered in this column." sqref="AN4:AN33 AL4:AL33">
      <formula1>AL4:AL12318="&lt;"</formula1>
    </dataValidation>
    <dataValidation type="decimal" allowBlank="1" showInputMessage="1" showErrorMessage="1" error="Enter Numbers Only" sqref="Z2:AA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B1:CU600"/>
  <sheetViews>
    <sheetView zoomScale="60" zoomScaleNormal="60" zoomScalePageLayoutView="55" workbookViewId="0" topLeftCell="X19">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99" width="8.7109375" style="156" customWidth="1"/>
    <col min="100" max="16384" width="8.7109375" style="19" customWidth="1"/>
  </cols>
  <sheetData>
    <row r="1" spans="2:99"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334"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row>
    <row r="2" spans="2:99" s="6" customFormat="1" ht="111" customHeight="1" hidden="1" thickBot="1">
      <c r="B2" s="88"/>
      <c r="C2" s="7"/>
      <c r="D2" s="7"/>
      <c r="E2" s="8"/>
      <c r="F2" s="9"/>
      <c r="G2" s="9"/>
      <c r="H2" s="9" t="s">
        <v>227</v>
      </c>
      <c r="I2" s="304">
        <v>46529</v>
      </c>
      <c r="J2" s="505">
        <v>50050</v>
      </c>
      <c r="K2" s="505"/>
      <c r="L2" s="505">
        <v>50050</v>
      </c>
      <c r="M2" s="505">
        <v>80998</v>
      </c>
      <c r="N2" s="505">
        <v>10</v>
      </c>
      <c r="O2" s="503" t="s">
        <v>228</v>
      </c>
      <c r="P2" s="304">
        <v>80082</v>
      </c>
      <c r="Q2" s="5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row>
    <row r="3" spans="2:99" s="6" customFormat="1" ht="220.5" customHeight="1" hidden="1" thickBot="1">
      <c r="B3" s="89" t="s">
        <v>165</v>
      </c>
      <c r="C3" s="16" t="s">
        <v>236</v>
      </c>
      <c r="D3" s="16" t="s">
        <v>237</v>
      </c>
      <c r="E3" s="32" t="s">
        <v>238</v>
      </c>
      <c r="F3" s="16" t="s">
        <v>239</v>
      </c>
      <c r="G3" s="16" t="s">
        <v>240</v>
      </c>
      <c r="H3" s="16" t="s">
        <v>241</v>
      </c>
      <c r="I3" s="4" t="s">
        <v>242</v>
      </c>
      <c r="J3" s="334" t="s">
        <v>243</v>
      </c>
      <c r="K3" s="334" t="s">
        <v>244</v>
      </c>
      <c r="L3" s="334" t="s">
        <v>246</v>
      </c>
      <c r="M3" s="334" t="s">
        <v>247</v>
      </c>
      <c r="N3" s="334" t="s">
        <v>248</v>
      </c>
      <c r="O3" s="335" t="s">
        <v>249</v>
      </c>
      <c r="P3" s="4" t="s">
        <v>250</v>
      </c>
      <c r="Q3" s="334"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row>
    <row r="4" spans="2:45" ht="21" customHeight="1">
      <c r="B4" s="88"/>
      <c r="C4" s="325" t="str">
        <f>'Permit Limits'!E5</f>
        <v>TN0020621</v>
      </c>
      <c r="D4" s="325" t="str">
        <f>'Permit Limits'!D10</f>
        <v>External Outfall</v>
      </c>
      <c r="E4" s="326" t="str">
        <f>'Permit Limits'!E10</f>
        <v>001</v>
      </c>
      <c r="F4" s="325">
        <f>'Permit Limits'!H5</f>
        <v>2024</v>
      </c>
      <c r="G4" s="20" t="s">
        <v>335</v>
      </c>
      <c r="H4" s="327">
        <v>1</v>
      </c>
      <c r="I4" s="307"/>
      <c r="J4" s="306"/>
      <c r="K4" s="306"/>
      <c r="L4" s="306"/>
      <c r="M4" s="299"/>
      <c r="N4" s="299"/>
      <c r="O4" s="68"/>
      <c r="P4" s="298"/>
      <c r="Q4" s="299"/>
      <c r="R4" s="356" t="str">
        <f>IF(Q4&lt;&gt;0,(8.34*L4*Q4),"")</f>
        <v/>
      </c>
      <c r="S4" s="354" t="str">
        <f>IF(P4&lt;&gt;0,(1-Q4/P4)*100,"")</f>
        <v/>
      </c>
      <c r="T4" s="299"/>
      <c r="U4" s="68"/>
      <c r="V4" s="613"/>
      <c r="W4" s="306"/>
      <c r="X4" s="614" t="str">
        <f aca="true" t="shared" si="0" ref="X4:X34">IF(W4&lt;&gt;0,(8.34*L4*W4),"")</f>
        <v/>
      </c>
      <c r="Y4" s="614" t="str">
        <f aca="true" t="shared" si="1" ref="Y4:Y34">IF(V4&lt;&gt;0,(1-W4/V4)*100,"")</f>
        <v/>
      </c>
      <c r="Z4" s="306"/>
      <c r="AA4" s="615"/>
      <c r="AB4" s="298"/>
      <c r="AC4" s="299"/>
      <c r="AD4" s="356" t="str">
        <f aca="true" t="shared" si="2" ref="AD4:AD34">IF(AC4&lt;&gt;0,(8.34*L4*AC4),"")</f>
        <v/>
      </c>
      <c r="AE4" s="356" t="str">
        <f>IF(AB4&lt;&gt;0,(1-AC4/AB4)*100,"")</f>
        <v/>
      </c>
      <c r="AF4" s="299"/>
      <c r="AG4" s="68"/>
      <c r="AH4" s="298"/>
      <c r="AI4" s="68"/>
      <c r="AJ4" s="298"/>
      <c r="AK4" s="68"/>
      <c r="AL4" s="302"/>
      <c r="AM4" s="300"/>
      <c r="AN4" s="55"/>
      <c r="AO4" s="68"/>
      <c r="AP4" s="299"/>
      <c r="AQ4" s="356" t="str">
        <f aca="true" t="shared" si="3" ref="AQ4:AQ34">IF(AP4&lt;&gt;0,(8.34*L4*AP4),"")</f>
        <v/>
      </c>
      <c r="AR4" s="299"/>
      <c r="AS4" s="356" t="str">
        <f aca="true" t="shared" si="4" ref="AS4:AS34">IF(AR4&lt;&gt;0,(8.34*L4*AR4),"")</f>
        <v/>
      </c>
    </row>
    <row r="5" spans="2:45" ht="21" customHeight="1">
      <c r="B5" s="88"/>
      <c r="C5" s="329" t="str">
        <f>C4</f>
        <v>TN0020621</v>
      </c>
      <c r="D5" s="329" t="str">
        <f>D4</f>
        <v>External Outfall</v>
      </c>
      <c r="E5" s="328" t="str">
        <f>E4</f>
        <v>001</v>
      </c>
      <c r="F5" s="329">
        <f>F4</f>
        <v>2024</v>
      </c>
      <c r="G5" s="329" t="s">
        <v>335</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7"/>
      <c r="AO5" s="113"/>
      <c r="AP5" s="105"/>
      <c r="AQ5" s="350" t="str">
        <f t="shared" si="3"/>
        <v/>
      </c>
      <c r="AR5" s="105"/>
      <c r="AS5" s="350" t="str">
        <f t="shared" si="4"/>
        <v/>
      </c>
    </row>
    <row r="6" spans="2:45" ht="21" customHeight="1">
      <c r="B6" s="88"/>
      <c r="C6" s="329" t="str">
        <f aca="true" t="shared" si="5" ref="C6:C34">C5</f>
        <v>TN0020621</v>
      </c>
      <c r="D6" s="329" t="str">
        <f aca="true" t="shared" si="6" ref="D6:D34">D5</f>
        <v>External Outfall</v>
      </c>
      <c r="E6" s="328" t="str">
        <f aca="true" t="shared" si="7" ref="E6:E34">E5</f>
        <v>001</v>
      </c>
      <c r="F6" s="329">
        <f aca="true" t="shared" si="8" ref="F6:F34">F5</f>
        <v>2024</v>
      </c>
      <c r="G6" s="329" t="s">
        <v>335</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117"/>
      <c r="AI6" s="114"/>
      <c r="AJ6" s="117"/>
      <c r="AK6" s="114"/>
      <c r="AL6" s="58"/>
      <c r="AM6" s="71"/>
      <c r="AN6" s="59"/>
      <c r="AO6" s="114"/>
      <c r="AP6" s="106"/>
      <c r="AQ6" s="350" t="str">
        <f t="shared" si="3"/>
        <v/>
      </c>
      <c r="AR6" s="106"/>
      <c r="AS6" s="350" t="str">
        <f t="shared" si="4"/>
        <v/>
      </c>
    </row>
    <row r="7" spans="2:45" ht="21" customHeight="1">
      <c r="B7" s="88"/>
      <c r="C7" s="329" t="str">
        <f t="shared" si="5"/>
        <v>TN0020621</v>
      </c>
      <c r="D7" s="329" t="str">
        <f t="shared" si="6"/>
        <v>External Outfall</v>
      </c>
      <c r="E7" s="328" t="str">
        <f t="shared" si="7"/>
        <v>001</v>
      </c>
      <c r="F7" s="329">
        <f t="shared" si="8"/>
        <v>2024</v>
      </c>
      <c r="G7" s="329" t="s">
        <v>335</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7"/>
      <c r="AO7" s="113"/>
      <c r="AP7" s="105"/>
      <c r="AQ7" s="350" t="str">
        <f t="shared" si="3"/>
        <v/>
      </c>
      <c r="AR7" s="105"/>
      <c r="AS7" s="350" t="str">
        <f t="shared" si="4"/>
        <v/>
      </c>
    </row>
    <row r="8" spans="2:45" ht="21" customHeight="1">
      <c r="B8" s="88"/>
      <c r="C8" s="329" t="str">
        <f t="shared" si="5"/>
        <v>TN0020621</v>
      </c>
      <c r="D8" s="329" t="str">
        <f t="shared" si="6"/>
        <v>External Outfall</v>
      </c>
      <c r="E8" s="328" t="str">
        <f t="shared" si="7"/>
        <v>001</v>
      </c>
      <c r="F8" s="329">
        <f t="shared" si="8"/>
        <v>2024</v>
      </c>
      <c r="G8" s="329" t="s">
        <v>335</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117"/>
      <c r="AI8" s="114"/>
      <c r="AJ8" s="117"/>
      <c r="AK8" s="114"/>
      <c r="AL8" s="58"/>
      <c r="AM8" s="71"/>
      <c r="AN8" s="59"/>
      <c r="AO8" s="114"/>
      <c r="AP8" s="106"/>
      <c r="AQ8" s="350" t="str">
        <f t="shared" si="3"/>
        <v/>
      </c>
      <c r="AR8" s="106"/>
      <c r="AS8" s="350" t="str">
        <f t="shared" si="4"/>
        <v/>
      </c>
    </row>
    <row r="9" spans="2:45" ht="21" customHeight="1">
      <c r="B9" s="88"/>
      <c r="C9" s="329" t="str">
        <f t="shared" si="5"/>
        <v>TN0020621</v>
      </c>
      <c r="D9" s="329" t="str">
        <f t="shared" si="6"/>
        <v>External Outfall</v>
      </c>
      <c r="E9" s="328" t="str">
        <f t="shared" si="7"/>
        <v>001</v>
      </c>
      <c r="F9" s="329">
        <f t="shared" si="8"/>
        <v>2024</v>
      </c>
      <c r="G9" s="329" t="s">
        <v>335</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7"/>
      <c r="AO9" s="113"/>
      <c r="AP9" s="105"/>
      <c r="AQ9" s="350" t="str">
        <f t="shared" si="3"/>
        <v/>
      </c>
      <c r="AR9" s="105"/>
      <c r="AS9" s="350" t="str">
        <f t="shared" si="4"/>
        <v/>
      </c>
    </row>
    <row r="10" spans="2:45" ht="21" customHeight="1">
      <c r="B10" s="88"/>
      <c r="C10" s="329" t="str">
        <f t="shared" si="5"/>
        <v>TN0020621</v>
      </c>
      <c r="D10" s="329" t="str">
        <f t="shared" si="6"/>
        <v>External Outfall</v>
      </c>
      <c r="E10" s="328" t="str">
        <f t="shared" si="7"/>
        <v>001</v>
      </c>
      <c r="F10" s="329">
        <f t="shared" si="8"/>
        <v>2024</v>
      </c>
      <c r="G10" s="329" t="s">
        <v>335</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117"/>
      <c r="AI10" s="114"/>
      <c r="AJ10" s="117"/>
      <c r="AK10" s="114"/>
      <c r="AL10" s="58"/>
      <c r="AM10" s="71"/>
      <c r="AN10" s="59"/>
      <c r="AO10" s="114"/>
      <c r="AP10" s="106"/>
      <c r="AQ10" s="350" t="str">
        <f t="shared" si="3"/>
        <v/>
      </c>
      <c r="AR10" s="106"/>
      <c r="AS10" s="350" t="str">
        <f t="shared" si="4"/>
        <v/>
      </c>
    </row>
    <row r="11" spans="2:45" ht="21" customHeight="1">
      <c r="B11" s="88"/>
      <c r="C11" s="329" t="str">
        <f t="shared" si="5"/>
        <v>TN0020621</v>
      </c>
      <c r="D11" s="329" t="str">
        <f t="shared" si="6"/>
        <v>External Outfall</v>
      </c>
      <c r="E11" s="328" t="str">
        <f t="shared" si="7"/>
        <v>001</v>
      </c>
      <c r="F11" s="329">
        <f t="shared" si="8"/>
        <v>2024</v>
      </c>
      <c r="G11" s="329" t="s">
        <v>335</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7"/>
      <c r="AO11" s="113"/>
      <c r="AP11" s="105"/>
      <c r="AQ11" s="350" t="str">
        <f t="shared" si="3"/>
        <v/>
      </c>
      <c r="AR11" s="105"/>
      <c r="AS11" s="350" t="str">
        <f t="shared" si="4"/>
        <v/>
      </c>
    </row>
    <row r="12" spans="2:45" ht="21" customHeight="1">
      <c r="B12" s="88"/>
      <c r="C12" s="329" t="str">
        <f t="shared" si="5"/>
        <v>TN0020621</v>
      </c>
      <c r="D12" s="329" t="str">
        <f t="shared" si="6"/>
        <v>External Outfall</v>
      </c>
      <c r="E12" s="328" t="str">
        <f t="shared" si="7"/>
        <v>001</v>
      </c>
      <c r="F12" s="329">
        <f t="shared" si="8"/>
        <v>2024</v>
      </c>
      <c r="G12" s="329" t="s">
        <v>335</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117"/>
      <c r="AI12" s="114"/>
      <c r="AJ12" s="117"/>
      <c r="AK12" s="114"/>
      <c r="AL12" s="58"/>
      <c r="AM12" s="71"/>
      <c r="AN12" s="59"/>
      <c r="AO12" s="114"/>
      <c r="AP12" s="106"/>
      <c r="AQ12" s="350" t="str">
        <f t="shared" si="3"/>
        <v/>
      </c>
      <c r="AR12" s="106"/>
      <c r="AS12" s="350" t="str">
        <f t="shared" si="4"/>
        <v/>
      </c>
    </row>
    <row r="13" spans="2:45" ht="21" customHeight="1">
      <c r="B13" s="88"/>
      <c r="C13" s="329" t="str">
        <f t="shared" si="5"/>
        <v>TN0020621</v>
      </c>
      <c r="D13" s="329" t="str">
        <f t="shared" si="6"/>
        <v>External Outfall</v>
      </c>
      <c r="E13" s="328" t="str">
        <f t="shared" si="7"/>
        <v>001</v>
      </c>
      <c r="F13" s="329">
        <f t="shared" si="8"/>
        <v>2024</v>
      </c>
      <c r="G13" s="329" t="s">
        <v>335</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7"/>
      <c r="AO13" s="113"/>
      <c r="AP13" s="105"/>
      <c r="AQ13" s="350" t="str">
        <f t="shared" si="3"/>
        <v/>
      </c>
      <c r="AR13" s="105"/>
      <c r="AS13" s="350" t="str">
        <f t="shared" si="4"/>
        <v/>
      </c>
    </row>
    <row r="14" spans="2:45" ht="21" customHeight="1">
      <c r="B14" s="88"/>
      <c r="C14" s="329" t="str">
        <f t="shared" si="5"/>
        <v>TN0020621</v>
      </c>
      <c r="D14" s="329" t="str">
        <f t="shared" si="6"/>
        <v>External Outfall</v>
      </c>
      <c r="E14" s="328" t="str">
        <f t="shared" si="7"/>
        <v>001</v>
      </c>
      <c r="F14" s="329">
        <f t="shared" si="8"/>
        <v>2024</v>
      </c>
      <c r="G14" s="329" t="s">
        <v>335</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106"/>
      <c r="AG14" s="114"/>
      <c r="AH14" s="117"/>
      <c r="AI14" s="114"/>
      <c r="AJ14" s="117"/>
      <c r="AK14" s="114"/>
      <c r="AL14" s="58"/>
      <c r="AM14" s="71"/>
      <c r="AN14" s="59"/>
      <c r="AO14" s="114"/>
      <c r="AP14" s="75"/>
      <c r="AQ14" s="350" t="str">
        <f t="shared" si="3"/>
        <v/>
      </c>
      <c r="AR14" s="75"/>
      <c r="AS14" s="350" t="str">
        <f t="shared" si="4"/>
        <v/>
      </c>
    </row>
    <row r="15" spans="2:45" ht="21" customHeight="1">
      <c r="B15" s="88"/>
      <c r="C15" s="329" t="str">
        <f t="shared" si="5"/>
        <v>TN0020621</v>
      </c>
      <c r="D15" s="329" t="str">
        <f t="shared" si="6"/>
        <v>External Outfall</v>
      </c>
      <c r="E15" s="328" t="str">
        <f t="shared" si="7"/>
        <v>001</v>
      </c>
      <c r="F15" s="329">
        <f t="shared" si="8"/>
        <v>2024</v>
      </c>
      <c r="G15" s="329" t="s">
        <v>335</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7"/>
      <c r="AO15" s="113"/>
      <c r="AP15" s="105"/>
      <c r="AQ15" s="350" t="str">
        <f t="shared" si="3"/>
        <v/>
      </c>
      <c r="AR15" s="105"/>
      <c r="AS15" s="350" t="str">
        <f t="shared" si="4"/>
        <v/>
      </c>
    </row>
    <row r="16" spans="2:45" ht="21" customHeight="1">
      <c r="B16" s="88"/>
      <c r="C16" s="329" t="str">
        <f t="shared" si="5"/>
        <v>TN0020621</v>
      </c>
      <c r="D16" s="329" t="str">
        <f t="shared" si="6"/>
        <v>External Outfall</v>
      </c>
      <c r="E16" s="328" t="str">
        <f t="shared" si="7"/>
        <v>001</v>
      </c>
      <c r="F16" s="329">
        <f t="shared" si="8"/>
        <v>2024</v>
      </c>
      <c r="G16" s="329" t="s">
        <v>335</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106"/>
      <c r="AG16" s="114"/>
      <c r="AH16" s="74"/>
      <c r="AI16" s="76"/>
      <c r="AJ16" s="74"/>
      <c r="AK16" s="76"/>
      <c r="AL16" s="77"/>
      <c r="AM16" s="33"/>
      <c r="AN16" s="78"/>
      <c r="AO16" s="76"/>
      <c r="AP16" s="75"/>
      <c r="AQ16" s="350" t="str">
        <f t="shared" si="3"/>
        <v/>
      </c>
      <c r="AR16" s="75"/>
      <c r="AS16" s="350" t="str">
        <f t="shared" si="4"/>
        <v/>
      </c>
    </row>
    <row r="17" spans="2:45" ht="21" customHeight="1">
      <c r="B17" s="88"/>
      <c r="C17" s="329" t="str">
        <f t="shared" si="5"/>
        <v>TN0020621</v>
      </c>
      <c r="D17" s="329" t="str">
        <f t="shared" si="6"/>
        <v>External Outfall</v>
      </c>
      <c r="E17" s="328" t="str">
        <f t="shared" si="7"/>
        <v>001</v>
      </c>
      <c r="F17" s="329">
        <f t="shared" si="8"/>
        <v>2024</v>
      </c>
      <c r="G17" s="329" t="s">
        <v>335</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7"/>
      <c r="AO17" s="113"/>
      <c r="AP17" s="105"/>
      <c r="AQ17" s="350" t="str">
        <f t="shared" si="3"/>
        <v/>
      </c>
      <c r="AR17" s="105"/>
      <c r="AS17" s="350" t="str">
        <f t="shared" si="4"/>
        <v/>
      </c>
    </row>
    <row r="18" spans="2:45" ht="21" customHeight="1">
      <c r="B18" s="88"/>
      <c r="C18" s="329" t="str">
        <f t="shared" si="5"/>
        <v>TN0020621</v>
      </c>
      <c r="D18" s="329" t="str">
        <f t="shared" si="6"/>
        <v>External Outfall</v>
      </c>
      <c r="E18" s="328" t="str">
        <f t="shared" si="7"/>
        <v>001</v>
      </c>
      <c r="F18" s="329">
        <f t="shared" si="8"/>
        <v>2024</v>
      </c>
      <c r="G18" s="329" t="s">
        <v>335</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c r="AI18" s="114"/>
      <c r="AJ18" s="117"/>
      <c r="AK18" s="114"/>
      <c r="AL18" s="58"/>
      <c r="AM18" s="71"/>
      <c r="AN18" s="59"/>
      <c r="AO18" s="114"/>
      <c r="AP18" s="106"/>
      <c r="AQ18" s="350" t="str">
        <f t="shared" si="3"/>
        <v/>
      </c>
      <c r="AR18" s="106"/>
      <c r="AS18" s="350" t="str">
        <f t="shared" si="4"/>
        <v/>
      </c>
    </row>
    <row r="19" spans="2:45" ht="21" customHeight="1">
      <c r="B19" s="88"/>
      <c r="C19" s="329" t="str">
        <f t="shared" si="5"/>
        <v>TN0020621</v>
      </c>
      <c r="D19" s="329" t="str">
        <f t="shared" si="6"/>
        <v>External Outfall</v>
      </c>
      <c r="E19" s="328" t="str">
        <f t="shared" si="7"/>
        <v>001</v>
      </c>
      <c r="F19" s="329">
        <f t="shared" si="8"/>
        <v>2024</v>
      </c>
      <c r="G19" s="329" t="s">
        <v>335</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7"/>
      <c r="AO19" s="113"/>
      <c r="AP19" s="105"/>
      <c r="AQ19" s="350" t="str">
        <f t="shared" si="3"/>
        <v/>
      </c>
      <c r="AR19" s="105"/>
      <c r="AS19" s="350" t="str">
        <f t="shared" si="4"/>
        <v/>
      </c>
    </row>
    <row r="20" spans="2:45" ht="21" customHeight="1">
      <c r="B20" s="88"/>
      <c r="C20" s="329" t="str">
        <f t="shared" si="5"/>
        <v>TN0020621</v>
      </c>
      <c r="D20" s="329" t="str">
        <f t="shared" si="6"/>
        <v>External Outfall</v>
      </c>
      <c r="E20" s="328" t="str">
        <f t="shared" si="7"/>
        <v>001</v>
      </c>
      <c r="F20" s="329">
        <f t="shared" si="8"/>
        <v>2024</v>
      </c>
      <c r="G20" s="329" t="s">
        <v>335</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117"/>
      <c r="AI20" s="114"/>
      <c r="AJ20" s="117"/>
      <c r="AK20" s="114"/>
      <c r="AL20" s="58"/>
      <c r="AM20" s="71"/>
      <c r="AN20" s="59"/>
      <c r="AO20" s="114"/>
      <c r="AP20" s="106"/>
      <c r="AQ20" s="350" t="str">
        <f t="shared" si="3"/>
        <v/>
      </c>
      <c r="AR20" s="106"/>
      <c r="AS20" s="350" t="str">
        <f t="shared" si="4"/>
        <v/>
      </c>
    </row>
    <row r="21" spans="2:45" ht="21" customHeight="1">
      <c r="B21" s="88"/>
      <c r="C21" s="329" t="str">
        <f t="shared" si="5"/>
        <v>TN0020621</v>
      </c>
      <c r="D21" s="329" t="str">
        <f t="shared" si="6"/>
        <v>External Outfall</v>
      </c>
      <c r="E21" s="328" t="str">
        <f t="shared" si="7"/>
        <v>001</v>
      </c>
      <c r="F21" s="329">
        <f t="shared" si="8"/>
        <v>2024</v>
      </c>
      <c r="G21" s="329" t="s">
        <v>335</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7"/>
      <c r="AO21" s="113"/>
      <c r="AP21" s="105"/>
      <c r="AQ21" s="350" t="str">
        <f t="shared" si="3"/>
        <v/>
      </c>
      <c r="AR21" s="105"/>
      <c r="AS21" s="350" t="str">
        <f t="shared" si="4"/>
        <v/>
      </c>
    </row>
    <row r="22" spans="2:45" ht="21" customHeight="1">
      <c r="B22" s="88"/>
      <c r="C22" s="329" t="str">
        <f t="shared" si="5"/>
        <v>TN0020621</v>
      </c>
      <c r="D22" s="329" t="str">
        <f t="shared" si="6"/>
        <v>External Outfall</v>
      </c>
      <c r="E22" s="328" t="str">
        <f t="shared" si="7"/>
        <v>001</v>
      </c>
      <c r="F22" s="329">
        <f t="shared" si="8"/>
        <v>2024</v>
      </c>
      <c r="G22" s="329" t="s">
        <v>335</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106"/>
      <c r="AG22" s="114"/>
      <c r="AH22" s="117"/>
      <c r="AI22" s="114"/>
      <c r="AJ22" s="117"/>
      <c r="AK22" s="114"/>
      <c r="AL22" s="58"/>
      <c r="AM22" s="71"/>
      <c r="AN22" s="59"/>
      <c r="AO22" s="114"/>
      <c r="AP22" s="75"/>
      <c r="AQ22" s="350" t="str">
        <f t="shared" si="3"/>
        <v/>
      </c>
      <c r="AR22" s="75"/>
      <c r="AS22" s="350" t="str">
        <f t="shared" si="4"/>
        <v/>
      </c>
    </row>
    <row r="23" spans="2:45" ht="21" customHeight="1">
      <c r="B23" s="88"/>
      <c r="C23" s="329" t="str">
        <f t="shared" si="5"/>
        <v>TN0020621</v>
      </c>
      <c r="D23" s="329" t="str">
        <f t="shared" si="6"/>
        <v>External Outfall</v>
      </c>
      <c r="E23" s="328" t="str">
        <f t="shared" si="7"/>
        <v>001</v>
      </c>
      <c r="F23" s="329">
        <f t="shared" si="8"/>
        <v>2024</v>
      </c>
      <c r="G23" s="329" t="s">
        <v>335</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7"/>
      <c r="AO23" s="113"/>
      <c r="AP23" s="105"/>
      <c r="AQ23" s="350" t="str">
        <f t="shared" si="3"/>
        <v/>
      </c>
      <c r="AR23" s="105"/>
      <c r="AS23" s="350" t="str">
        <f t="shared" si="4"/>
        <v/>
      </c>
    </row>
    <row r="24" spans="2:45" ht="21" customHeight="1">
      <c r="B24" s="88"/>
      <c r="C24" s="329" t="str">
        <f t="shared" si="5"/>
        <v>TN0020621</v>
      </c>
      <c r="D24" s="329" t="str">
        <f t="shared" si="6"/>
        <v>External Outfall</v>
      </c>
      <c r="E24" s="328" t="str">
        <f t="shared" si="7"/>
        <v>001</v>
      </c>
      <c r="F24" s="329">
        <f t="shared" si="8"/>
        <v>2024</v>
      </c>
      <c r="G24" s="329" t="s">
        <v>335</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106"/>
      <c r="AG24" s="114"/>
      <c r="AH24" s="117"/>
      <c r="AI24" s="114"/>
      <c r="AJ24" s="117"/>
      <c r="AK24" s="114"/>
      <c r="AL24" s="58"/>
      <c r="AM24" s="71"/>
      <c r="AN24" s="59"/>
      <c r="AO24" s="114"/>
      <c r="AP24" s="75"/>
      <c r="AQ24" s="350" t="str">
        <f t="shared" si="3"/>
        <v/>
      </c>
      <c r="AR24" s="75"/>
      <c r="AS24" s="350" t="str">
        <f t="shared" si="4"/>
        <v/>
      </c>
    </row>
    <row r="25" spans="2:45" ht="21" customHeight="1">
      <c r="B25" s="88"/>
      <c r="C25" s="329" t="str">
        <f t="shared" si="5"/>
        <v>TN0020621</v>
      </c>
      <c r="D25" s="329" t="str">
        <f t="shared" si="6"/>
        <v>External Outfall</v>
      </c>
      <c r="E25" s="328" t="str">
        <f t="shared" si="7"/>
        <v>001</v>
      </c>
      <c r="F25" s="329">
        <f t="shared" si="8"/>
        <v>2024</v>
      </c>
      <c r="G25" s="329" t="s">
        <v>335</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7"/>
      <c r="AO25" s="113"/>
      <c r="AP25" s="105"/>
      <c r="AQ25" s="350" t="str">
        <f t="shared" si="3"/>
        <v/>
      </c>
      <c r="AR25" s="105"/>
      <c r="AS25" s="350" t="str">
        <f t="shared" si="4"/>
        <v/>
      </c>
    </row>
    <row r="26" spans="2:45" ht="21" customHeight="1">
      <c r="B26" s="88"/>
      <c r="C26" s="329" t="str">
        <f t="shared" si="5"/>
        <v>TN0020621</v>
      </c>
      <c r="D26" s="329" t="str">
        <f t="shared" si="6"/>
        <v>External Outfall</v>
      </c>
      <c r="E26" s="328" t="str">
        <f t="shared" si="7"/>
        <v>001</v>
      </c>
      <c r="F26" s="329">
        <f t="shared" si="8"/>
        <v>2024</v>
      </c>
      <c r="G26" s="329" t="s">
        <v>335</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117"/>
      <c r="AI26" s="114"/>
      <c r="AJ26" s="117"/>
      <c r="AK26" s="114"/>
      <c r="AL26" s="58"/>
      <c r="AM26" s="71"/>
      <c r="AN26" s="59"/>
      <c r="AO26" s="114"/>
      <c r="AP26" s="106"/>
      <c r="AQ26" s="350" t="str">
        <f t="shared" si="3"/>
        <v/>
      </c>
      <c r="AR26" s="106"/>
      <c r="AS26" s="350" t="str">
        <f t="shared" si="4"/>
        <v/>
      </c>
    </row>
    <row r="27" spans="2:45" ht="21" customHeight="1">
      <c r="B27" s="88"/>
      <c r="C27" s="329" t="str">
        <f t="shared" si="5"/>
        <v>TN0020621</v>
      </c>
      <c r="D27" s="329" t="str">
        <f t="shared" si="6"/>
        <v>External Outfall</v>
      </c>
      <c r="E27" s="328" t="str">
        <f t="shared" si="7"/>
        <v>001</v>
      </c>
      <c r="F27" s="329">
        <f t="shared" si="8"/>
        <v>2024</v>
      </c>
      <c r="G27" s="329" t="s">
        <v>335</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7"/>
      <c r="AO27" s="113"/>
      <c r="AP27" s="105"/>
      <c r="AQ27" s="350" t="str">
        <f t="shared" si="3"/>
        <v/>
      </c>
      <c r="AR27" s="105"/>
      <c r="AS27" s="350" t="str">
        <f t="shared" si="4"/>
        <v/>
      </c>
    </row>
    <row r="28" spans="2:45" ht="21" customHeight="1">
      <c r="B28" s="88"/>
      <c r="C28" s="329" t="str">
        <f t="shared" si="5"/>
        <v>TN0020621</v>
      </c>
      <c r="D28" s="329" t="str">
        <f t="shared" si="6"/>
        <v>External Outfall</v>
      </c>
      <c r="E28" s="328" t="str">
        <f t="shared" si="7"/>
        <v>001</v>
      </c>
      <c r="F28" s="329">
        <f t="shared" si="8"/>
        <v>2024</v>
      </c>
      <c r="G28" s="329" t="s">
        <v>335</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106"/>
      <c r="AG28" s="114"/>
      <c r="AH28" s="117"/>
      <c r="AI28" s="114"/>
      <c r="AJ28" s="117"/>
      <c r="AK28" s="114"/>
      <c r="AL28" s="58"/>
      <c r="AM28" s="71"/>
      <c r="AN28" s="59"/>
      <c r="AO28" s="114"/>
      <c r="AP28" s="75"/>
      <c r="AQ28" s="350" t="str">
        <f t="shared" si="3"/>
        <v/>
      </c>
      <c r="AR28" s="75"/>
      <c r="AS28" s="350" t="str">
        <f t="shared" si="4"/>
        <v/>
      </c>
    </row>
    <row r="29" spans="2:45" ht="21" customHeight="1">
      <c r="B29" s="88"/>
      <c r="C29" s="329" t="str">
        <f t="shared" si="5"/>
        <v>TN0020621</v>
      </c>
      <c r="D29" s="329" t="str">
        <f t="shared" si="6"/>
        <v>External Outfall</v>
      </c>
      <c r="E29" s="328" t="str">
        <f t="shared" si="7"/>
        <v>001</v>
      </c>
      <c r="F29" s="329">
        <f t="shared" si="8"/>
        <v>2024</v>
      </c>
      <c r="G29" s="329" t="s">
        <v>335</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7"/>
      <c r="AO29" s="113"/>
      <c r="AP29" s="105"/>
      <c r="AQ29" s="350" t="str">
        <f t="shared" si="3"/>
        <v/>
      </c>
      <c r="AR29" s="105"/>
      <c r="AS29" s="350" t="str">
        <f t="shared" si="4"/>
        <v/>
      </c>
    </row>
    <row r="30" spans="2:45" ht="21" customHeight="1">
      <c r="B30" s="88"/>
      <c r="C30" s="329" t="str">
        <f t="shared" si="5"/>
        <v>TN0020621</v>
      </c>
      <c r="D30" s="329" t="str">
        <f t="shared" si="6"/>
        <v>External Outfall</v>
      </c>
      <c r="E30" s="328" t="str">
        <f t="shared" si="7"/>
        <v>001</v>
      </c>
      <c r="F30" s="329">
        <f t="shared" si="8"/>
        <v>2024</v>
      </c>
      <c r="G30" s="329" t="s">
        <v>335</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106"/>
      <c r="AG30" s="114"/>
      <c r="AH30" s="117"/>
      <c r="AI30" s="114"/>
      <c r="AJ30" s="117"/>
      <c r="AK30" s="114"/>
      <c r="AL30" s="58"/>
      <c r="AM30" s="71"/>
      <c r="AN30" s="59"/>
      <c r="AO30" s="114"/>
      <c r="AP30" s="75"/>
      <c r="AQ30" s="350" t="str">
        <f t="shared" si="3"/>
        <v/>
      </c>
      <c r="AR30" s="75"/>
      <c r="AS30" s="350" t="str">
        <f t="shared" si="4"/>
        <v/>
      </c>
    </row>
    <row r="31" spans="2:45" ht="21" customHeight="1">
      <c r="B31" s="88"/>
      <c r="C31" s="329" t="str">
        <f t="shared" si="5"/>
        <v>TN0020621</v>
      </c>
      <c r="D31" s="329" t="str">
        <f t="shared" si="6"/>
        <v>External Outfall</v>
      </c>
      <c r="E31" s="328" t="str">
        <f t="shared" si="7"/>
        <v>001</v>
      </c>
      <c r="F31" s="329">
        <f t="shared" si="8"/>
        <v>2024</v>
      </c>
      <c r="G31" s="329" t="s">
        <v>335</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7"/>
      <c r="AO31" s="113"/>
      <c r="AP31" s="105"/>
      <c r="AQ31" s="350" t="str">
        <f t="shared" si="3"/>
        <v/>
      </c>
      <c r="AR31" s="105"/>
      <c r="AS31" s="350" t="str">
        <f t="shared" si="4"/>
        <v/>
      </c>
    </row>
    <row r="32" spans="2:45" ht="21" customHeight="1">
      <c r="B32" s="88"/>
      <c r="C32" s="329" t="str">
        <f t="shared" si="5"/>
        <v>TN0020621</v>
      </c>
      <c r="D32" s="329" t="str">
        <f t="shared" si="6"/>
        <v>External Outfall</v>
      </c>
      <c r="E32" s="328" t="str">
        <f t="shared" si="7"/>
        <v>001</v>
      </c>
      <c r="F32" s="329">
        <f t="shared" si="8"/>
        <v>2024</v>
      </c>
      <c r="G32" s="329" t="s">
        <v>335</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9"/>
      <c r="AO32" s="114"/>
      <c r="AP32" s="106"/>
      <c r="AQ32" s="350" t="str">
        <f t="shared" si="3"/>
        <v/>
      </c>
      <c r="AR32" s="106"/>
      <c r="AS32" s="350" t="str">
        <f t="shared" si="4"/>
        <v/>
      </c>
    </row>
    <row r="33" spans="2:45" ht="21" customHeight="1">
      <c r="B33" s="88"/>
      <c r="C33" s="329" t="str">
        <f t="shared" si="5"/>
        <v>TN0020621</v>
      </c>
      <c r="D33" s="329" t="str">
        <f t="shared" si="6"/>
        <v>External Outfall</v>
      </c>
      <c r="E33" s="328" t="str">
        <f t="shared" si="7"/>
        <v>001</v>
      </c>
      <c r="F33" s="329">
        <f t="shared" si="8"/>
        <v>2024</v>
      </c>
      <c r="G33" s="329" t="s">
        <v>335</v>
      </c>
      <c r="H33" s="330">
        <v>30</v>
      </c>
      <c r="I33" s="104"/>
      <c r="J33" s="110"/>
      <c r="K33" s="110"/>
      <c r="L33" s="110"/>
      <c r="M33" s="105"/>
      <c r="N33" s="105"/>
      <c r="O33" s="113"/>
      <c r="P33" s="116"/>
      <c r="Q33" s="105"/>
      <c r="R33" s="350" t="str">
        <f>IF(Q33&lt;&gt;0,(8.34*L33*Q33),"")</f>
        <v/>
      </c>
      <c r="S33" s="350" t="str">
        <f t="shared" si="9"/>
        <v/>
      </c>
      <c r="T33" s="105"/>
      <c r="U33" s="113"/>
      <c r="V33" s="616"/>
      <c r="W33" s="110"/>
      <c r="X33" s="617" t="str">
        <f t="shared" si="0"/>
        <v/>
      </c>
      <c r="Y33" s="617" t="str">
        <f t="shared" si="1"/>
        <v/>
      </c>
      <c r="Z33" s="110"/>
      <c r="AA33" s="618"/>
      <c r="AB33" s="116"/>
      <c r="AC33" s="105"/>
      <c r="AD33" s="350" t="str">
        <f t="shared" si="2"/>
        <v/>
      </c>
      <c r="AE33" s="350" t="str">
        <f t="shared" si="10"/>
        <v/>
      </c>
      <c r="AF33" s="105"/>
      <c r="AG33" s="113"/>
      <c r="AH33" s="116"/>
      <c r="AI33" s="113"/>
      <c r="AJ33" s="116"/>
      <c r="AK33" s="113"/>
      <c r="AL33" s="56"/>
      <c r="AM33" s="70"/>
      <c r="AN33" s="57"/>
      <c r="AO33" s="113"/>
      <c r="AP33" s="105"/>
      <c r="AQ33" s="350" t="str">
        <f t="shared" si="3"/>
        <v/>
      </c>
      <c r="AR33" s="105"/>
      <c r="AS33" s="350" t="str">
        <f t="shared" si="4"/>
        <v/>
      </c>
    </row>
    <row r="34" spans="2:45" ht="21" customHeight="1" thickBot="1">
      <c r="B34" s="90"/>
      <c r="C34" s="332" t="str">
        <f t="shared" si="5"/>
        <v>TN0020621</v>
      </c>
      <c r="D34" s="332" t="str">
        <f t="shared" si="6"/>
        <v>External Outfall</v>
      </c>
      <c r="E34" s="331" t="str">
        <f t="shared" si="7"/>
        <v>001</v>
      </c>
      <c r="F34" s="332">
        <f t="shared" si="8"/>
        <v>2024</v>
      </c>
      <c r="G34" s="332" t="s">
        <v>335</v>
      </c>
      <c r="H34" s="333">
        <v>31</v>
      </c>
      <c r="I34" s="109"/>
      <c r="J34" s="112"/>
      <c r="K34" s="112"/>
      <c r="L34" s="112"/>
      <c r="M34" s="107"/>
      <c r="N34" s="107"/>
      <c r="O34" s="115"/>
      <c r="P34" s="118"/>
      <c r="Q34" s="107"/>
      <c r="R34" s="355" t="str">
        <f>IF(Q34&lt;&gt;0,(8.34*L34*Q34),"")</f>
        <v/>
      </c>
      <c r="S34" s="355" t="str">
        <f>IF(P34&lt;&gt;0,(1-Q34/P34)*100,"")</f>
        <v/>
      </c>
      <c r="T34" s="107"/>
      <c r="U34" s="115"/>
      <c r="V34" s="623"/>
      <c r="W34" s="112"/>
      <c r="X34" s="624" t="str">
        <f t="shared" si="0"/>
        <v/>
      </c>
      <c r="Y34" s="624" t="str">
        <f t="shared" si="1"/>
        <v/>
      </c>
      <c r="Z34" s="306"/>
      <c r="AA34" s="615"/>
      <c r="AB34" s="118"/>
      <c r="AC34" s="107"/>
      <c r="AD34" s="355" t="str">
        <f t="shared" si="2"/>
        <v/>
      </c>
      <c r="AE34" s="355" t="str">
        <f>IF(AB34&lt;&gt;0,(1-AC34/AB34)*100,"")</f>
        <v/>
      </c>
      <c r="AF34" s="107"/>
      <c r="AG34" s="115"/>
      <c r="AH34" s="118"/>
      <c r="AI34" s="115"/>
      <c r="AJ34" s="118"/>
      <c r="AK34" s="115"/>
      <c r="AL34" s="60"/>
      <c r="AM34" s="72"/>
      <c r="AN34" s="61"/>
      <c r="AO34" s="115"/>
      <c r="AP34" s="107"/>
      <c r="AQ34" s="355" t="str">
        <f t="shared" si="3"/>
        <v/>
      </c>
      <c r="AR34" s="107"/>
      <c r="AS34" s="355" t="str">
        <f t="shared" si="4"/>
        <v/>
      </c>
    </row>
    <row r="35" spans="2:99" s="6" customFormat="1" ht="21" customHeight="1">
      <c r="B35" s="339"/>
      <c r="C35" s="700" t="s">
        <v>311</v>
      </c>
      <c r="D35" s="701"/>
      <c r="E35" s="701"/>
      <c r="F35" s="21"/>
      <c r="G35" s="22"/>
      <c r="H35" s="119" t="s">
        <v>312</v>
      </c>
      <c r="I35" s="120">
        <f>SUM(I4:I34)</f>
        <v>0</v>
      </c>
      <c r="J35" s="121">
        <f>SUM(J4:J34)</f>
        <v>0</v>
      </c>
      <c r="K35" s="122"/>
      <c r="L35" s="121">
        <f>SUM(L4:L34)</f>
        <v>0</v>
      </c>
      <c r="M35" s="123">
        <f>SUM(M4:M34)</f>
        <v>0</v>
      </c>
      <c r="N35" s="124"/>
      <c r="O35" s="125"/>
      <c r="P35" s="126"/>
      <c r="Q35" s="124"/>
      <c r="R35" s="123">
        <f>SUM(R4:R34)</f>
        <v>0</v>
      </c>
      <c r="S35" s="527"/>
      <c r="T35" s="527"/>
      <c r="U35" s="127"/>
      <c r="V35" s="626"/>
      <c r="W35" s="122"/>
      <c r="X35" s="121">
        <f>SUM(X4:X34)</f>
        <v>0</v>
      </c>
      <c r="Y35" s="627"/>
      <c r="Z35" s="627"/>
      <c r="AA35" s="628"/>
      <c r="AB35" s="126"/>
      <c r="AC35" s="124"/>
      <c r="AD35" s="123">
        <f>SUM(AD4:AD34)</f>
        <v>0</v>
      </c>
      <c r="AE35" s="527"/>
      <c r="AF35" s="527"/>
      <c r="AG35" s="127"/>
      <c r="AH35" s="126"/>
      <c r="AI35" s="125"/>
      <c r="AJ35" s="126"/>
      <c r="AK35" s="125"/>
      <c r="AL35" s="128"/>
      <c r="AM35" s="129"/>
      <c r="AN35" s="130"/>
      <c r="AO35" s="129"/>
      <c r="AP35" s="124"/>
      <c r="AQ35" s="123">
        <f>SUM(AQ4:AQ34)</f>
        <v>0</v>
      </c>
      <c r="AR35" s="124"/>
      <c r="AS35" s="123">
        <f>SUM(AS4:AS34)</f>
        <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row>
    <row r="36" spans="2:99" s="6" customFormat="1" ht="21" customHeight="1">
      <c r="B36" s="339"/>
      <c r="C36" s="702"/>
      <c r="D36" s="702"/>
      <c r="E36" s="702"/>
      <c r="F36" s="23"/>
      <c r="G36" s="24"/>
      <c r="H36" s="131" t="s">
        <v>313</v>
      </c>
      <c r="I36" s="132"/>
      <c r="J36" s="133" t="e">
        <f>AVERAGE(J4:J34)</f>
        <v>#DIV/0!</v>
      </c>
      <c r="K36" s="134"/>
      <c r="L36" s="133" t="e">
        <f>AVERAGE(L4:L34)</f>
        <v>#DIV/0!</v>
      </c>
      <c r="M36" s="135"/>
      <c r="N36" s="351" t="e">
        <f>AVERAGE(N4:N34)</f>
        <v>#DIV/0!</v>
      </c>
      <c r="O36" s="351" t="e">
        <f>AVERAGE(O4:O34)</f>
        <v>#DIV/0!</v>
      </c>
      <c r="P36" s="136" t="e">
        <f>AVERAGE(P4:P34)</f>
        <v>#DIV/0!</v>
      </c>
      <c r="Q36" s="351" t="e">
        <f>AVERAGE(Q4:Q34)</f>
        <v>#DIV/0!</v>
      </c>
      <c r="R36" s="351" t="e">
        <f aca="true" t="shared" si="12" ref="R36:AI36">AVERAGE(R4:R34)</f>
        <v>#DIV/0!</v>
      </c>
      <c r="S36" s="351" t="e">
        <f>(1-Q36/P36)*100</f>
        <v>#DIV/0!</v>
      </c>
      <c r="T36" s="100"/>
      <c r="U36" s="149"/>
      <c r="V36" s="629" t="e">
        <f t="shared" si="12"/>
        <v>#DIV/0!</v>
      </c>
      <c r="W36" s="133" t="e">
        <f t="shared" si="12"/>
        <v>#DIV/0!</v>
      </c>
      <c r="X36" s="133" t="e">
        <f t="shared" si="12"/>
        <v>#DIV/0!</v>
      </c>
      <c r="Y36" s="133" t="e">
        <f>(1-W36/V36)*100</f>
        <v>#DIV/0!</v>
      </c>
      <c r="Z36" s="97"/>
      <c r="AA36" s="630"/>
      <c r="AB36" s="136" t="e">
        <f t="shared" si="12"/>
        <v>#DIV/0!</v>
      </c>
      <c r="AC36" s="351" t="e">
        <f t="shared" si="12"/>
        <v>#DIV/0!</v>
      </c>
      <c r="AD36" s="351" t="e">
        <f t="shared" si="12"/>
        <v>#DIV/0!</v>
      </c>
      <c r="AE36" s="351" t="e">
        <f>(1-AC36/AB36)*100</f>
        <v>#DIV/0!</v>
      </c>
      <c r="AF36" s="100"/>
      <c r="AG36" s="149"/>
      <c r="AH36" s="136" t="e">
        <f t="shared" si="12"/>
        <v>#DIV/0!</v>
      </c>
      <c r="AI36" s="352" t="e">
        <f t="shared" si="12"/>
        <v>#DIV/0!</v>
      </c>
      <c r="AJ36" s="137"/>
      <c r="AK36" s="138"/>
      <c r="AL36" s="135"/>
      <c r="AM36" s="352" t="e">
        <f>AVERAGE(AM4:AM34)</f>
        <v>#DIV/0!</v>
      </c>
      <c r="AN36" s="137"/>
      <c r="AO36" s="352" t="e">
        <f>GEOMEAN(AO4:AO34)</f>
        <v>#NUM!</v>
      </c>
      <c r="AP36" s="351" t="e">
        <f>AVERAGE(AP4:AP34)</f>
        <v>#DIV/0!</v>
      </c>
      <c r="AQ36" s="351" t="e">
        <f aca="true" t="shared" si="13" ref="AQ36:AS36">AVERAGE(AQ4:AQ34)</f>
        <v>#DIV/0!</v>
      </c>
      <c r="AR36" s="351" t="e">
        <f t="shared" si="13"/>
        <v>#DIV/0!</v>
      </c>
      <c r="AS36" s="351" t="e">
        <f t="shared" si="13"/>
        <v>#DIV/0!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row>
    <row r="37" spans="2:99" s="6" customFormat="1" ht="21" customHeight="1">
      <c r="B37" s="339"/>
      <c r="C37" s="702"/>
      <c r="D37" s="702"/>
      <c r="E37" s="702"/>
      <c r="F37" s="23"/>
      <c r="G37" s="24"/>
      <c r="H37" s="131" t="s">
        <v>314</v>
      </c>
      <c r="I37" s="139">
        <f>MAX(I4:I34)</f>
        <v>0</v>
      </c>
      <c r="J37" s="133">
        <f>MAX(J4:J34)</f>
        <v>0</v>
      </c>
      <c r="K37" s="133">
        <f>MAX(K4:K34)</f>
        <v>0</v>
      </c>
      <c r="L37" s="133">
        <f aca="true" t="shared" si="14" ref="L37:U37">MAX(L4:L34)</f>
        <v>0</v>
      </c>
      <c r="M37" s="351">
        <f t="shared" si="14"/>
        <v>0</v>
      </c>
      <c r="N37" s="351">
        <f t="shared" si="14"/>
        <v>0</v>
      </c>
      <c r="O37" s="352">
        <f t="shared" si="14"/>
        <v>0</v>
      </c>
      <c r="P37" s="136">
        <f t="shared" si="14"/>
        <v>0</v>
      </c>
      <c r="Q37" s="351">
        <f t="shared" si="14"/>
        <v>0</v>
      </c>
      <c r="R37" s="351">
        <f t="shared" si="14"/>
        <v>0</v>
      </c>
      <c r="S37" s="351">
        <f t="shared" si="14"/>
        <v>0</v>
      </c>
      <c r="T37" s="351">
        <f t="shared" si="14"/>
        <v>0</v>
      </c>
      <c r="U37" s="352">
        <f t="shared" si="14"/>
        <v>0</v>
      </c>
      <c r="V37" s="629">
        <f aca="true" t="shared" si="15" ref="V37:AK37">MAX(V4:V34)</f>
        <v>0</v>
      </c>
      <c r="W37" s="133">
        <f>MAX(W4:W34)</f>
        <v>0</v>
      </c>
      <c r="X37" s="133">
        <f>MAX(X4:X34)</f>
        <v>0</v>
      </c>
      <c r="Y37" s="133">
        <f>MAX(Y4:Y34)</f>
        <v>0</v>
      </c>
      <c r="Z37" s="133">
        <f>MAX(Z5:Z34)</f>
        <v>0</v>
      </c>
      <c r="AA37" s="631">
        <f>MAX(AA5:AA34)</f>
        <v>0</v>
      </c>
      <c r="AB37" s="136">
        <f t="shared" si="15"/>
        <v>0</v>
      </c>
      <c r="AC37" s="351">
        <f t="shared" si="15"/>
        <v>0</v>
      </c>
      <c r="AD37" s="351">
        <f t="shared" si="15"/>
        <v>0</v>
      </c>
      <c r="AE37" s="351">
        <f t="shared" si="15"/>
        <v>0</v>
      </c>
      <c r="AF37" s="351">
        <f t="shared" si="15"/>
        <v>0</v>
      </c>
      <c r="AG37" s="352">
        <f t="shared" si="15"/>
        <v>0</v>
      </c>
      <c r="AH37" s="136">
        <f t="shared" si="15"/>
        <v>0</v>
      </c>
      <c r="AI37" s="352">
        <f t="shared" si="15"/>
        <v>0</v>
      </c>
      <c r="AJ37" s="136">
        <f t="shared" si="15"/>
        <v>0</v>
      </c>
      <c r="AK37" s="352">
        <f t="shared" si="15"/>
        <v>0</v>
      </c>
      <c r="AL37" s="135"/>
      <c r="AM37" s="352">
        <f>MAX(AM4:AM34)</f>
        <v>0</v>
      </c>
      <c r="AN37" s="137"/>
      <c r="AO37" s="352">
        <f>MAX(AO4:AO34)</f>
        <v>0</v>
      </c>
      <c r="AP37" s="351">
        <f aca="true" t="shared" si="16" ref="AP37:AS37">MAX(AP4:AP34)</f>
        <v>0</v>
      </c>
      <c r="AQ37" s="351">
        <f t="shared" si="16"/>
        <v>0</v>
      </c>
      <c r="AR37" s="351">
        <f t="shared" si="16"/>
        <v>0</v>
      </c>
      <c r="AS37" s="351">
        <f t="shared" si="16"/>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row>
    <row r="38" spans="2:99" s="6" customFormat="1" ht="21" customHeight="1" thickBot="1">
      <c r="B38" s="339"/>
      <c r="C38" s="702"/>
      <c r="D38" s="702"/>
      <c r="E38" s="702"/>
      <c r="F38" s="23"/>
      <c r="G38" s="24"/>
      <c r="H38" s="140" t="s">
        <v>315</v>
      </c>
      <c r="I38" s="309"/>
      <c r="J38" s="310">
        <f>MIN(J4:J34)</f>
        <v>0</v>
      </c>
      <c r="K38" s="311"/>
      <c r="L38" s="310">
        <f>MIN(L4:L34)</f>
        <v>0</v>
      </c>
      <c r="M38" s="141"/>
      <c r="N38" s="142">
        <f>MIN(N4:N34)</f>
        <v>0</v>
      </c>
      <c r="O38" s="143">
        <f>MIN(O4:O34)</f>
        <v>0</v>
      </c>
      <c r="P38" s="144">
        <f>MIN(P4:P34)</f>
        <v>0</v>
      </c>
      <c r="Q38" s="142">
        <f>MIN(Q4:Q34)</f>
        <v>0</v>
      </c>
      <c r="R38" s="142">
        <f aca="true" t="shared" si="17" ref="R38:AK38">MIN(R4:R34)</f>
        <v>0</v>
      </c>
      <c r="S38" s="529">
        <f t="shared" si="17"/>
        <v>0</v>
      </c>
      <c r="T38" s="100"/>
      <c r="U38" s="149"/>
      <c r="V38" s="632">
        <f t="shared" si="17"/>
        <v>0</v>
      </c>
      <c r="W38" s="310">
        <f t="shared" si="17"/>
        <v>0</v>
      </c>
      <c r="X38" s="310">
        <f t="shared" si="17"/>
        <v>0</v>
      </c>
      <c r="Y38" s="633">
        <f t="shared" si="17"/>
        <v>0</v>
      </c>
      <c r="Z38" s="97"/>
      <c r="AA38" s="630"/>
      <c r="AB38" s="144">
        <f t="shared" si="17"/>
        <v>0</v>
      </c>
      <c r="AC38" s="142">
        <f t="shared" si="17"/>
        <v>0</v>
      </c>
      <c r="AD38" s="142">
        <f t="shared" si="17"/>
        <v>0</v>
      </c>
      <c r="AE38" s="529">
        <f t="shared" si="17"/>
        <v>0</v>
      </c>
      <c r="AF38" s="100"/>
      <c r="AG38" s="149"/>
      <c r="AH38" s="144">
        <f t="shared" si="17"/>
        <v>0</v>
      </c>
      <c r="AI38" s="143">
        <f t="shared" si="17"/>
        <v>0</v>
      </c>
      <c r="AJ38" s="144">
        <f t="shared" si="17"/>
        <v>0</v>
      </c>
      <c r="AK38" s="143">
        <f t="shared" si="17"/>
        <v>0</v>
      </c>
      <c r="AL38" s="141"/>
      <c r="AM38" s="143">
        <f>MIN(AM4:AM34)</f>
        <v>0</v>
      </c>
      <c r="AN38" s="312"/>
      <c r="AO38" s="143">
        <f>MIN(AO5:AO35)</f>
        <v>0</v>
      </c>
      <c r="AP38" s="142">
        <f aca="true" t="shared" si="18" ref="AP38:AS38">MIN(AP4:AP34)</f>
        <v>0</v>
      </c>
      <c r="AQ38" s="142">
        <f t="shared" si="18"/>
        <v>0</v>
      </c>
      <c r="AR38" s="142">
        <f t="shared" si="18"/>
        <v>0</v>
      </c>
      <c r="AS38" s="142">
        <f t="shared" si="18"/>
        <v>0</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row>
    <row r="39" spans="2:99" s="6" customFormat="1" ht="21" customHeight="1">
      <c r="B39" s="339"/>
      <c r="C39" s="702"/>
      <c r="D39" s="702"/>
      <c r="E39" s="702"/>
      <c r="F39" s="704" t="s">
        <v>316</v>
      </c>
      <c r="G39" s="705"/>
      <c r="H39" s="706"/>
      <c r="I39" s="313"/>
      <c r="J39" s="92"/>
      <c r="K39" s="92"/>
      <c r="L39" s="93"/>
      <c r="M39" s="94"/>
      <c r="N39" s="94"/>
      <c r="O39" s="151">
        <f>'Permit Limits'!P23</f>
        <v>999</v>
      </c>
      <c r="P39" s="95"/>
      <c r="Q39" s="270">
        <f>'Permit Limits'!R23</f>
        <v>13</v>
      </c>
      <c r="R39" s="270">
        <f>'Permit Limits'!S23</f>
        <v>9999</v>
      </c>
      <c r="S39" s="342"/>
      <c r="T39" s="315"/>
      <c r="U39" s="314"/>
      <c r="V39" s="634"/>
      <c r="W39" s="660">
        <f>'Permit Limits'!AD23</f>
        <v>2</v>
      </c>
      <c r="X39" s="660">
        <f>'Permit Limits'!AE23</f>
        <v>9999</v>
      </c>
      <c r="Y39" s="342"/>
      <c r="Z39" s="636"/>
      <c r="AA39" s="637"/>
      <c r="AB39" s="95"/>
      <c r="AC39" s="270">
        <f>'Permit Limits'!AJ23</f>
        <v>45</v>
      </c>
      <c r="AD39" s="270">
        <f>'Permit Limits'!AK23</f>
        <v>9999</v>
      </c>
      <c r="AE39" s="342"/>
      <c r="AF39" s="315"/>
      <c r="AG39" s="314"/>
      <c r="AH39" s="95"/>
      <c r="AI39" s="343"/>
      <c r="AJ39" s="37">
        <f>'Permit Limits'!AQ23</f>
        <v>0</v>
      </c>
      <c r="AK39" s="151">
        <f>'Permit Limits'!AR23</f>
        <v>9</v>
      </c>
      <c r="AL39" s="38"/>
      <c r="AM39" s="151">
        <f>'Permit Limits'!AU23</f>
        <v>1</v>
      </c>
      <c r="AN39" s="95"/>
      <c r="AO39" s="151">
        <f>'Permit Limits'!AW23</f>
        <v>126</v>
      </c>
      <c r="AP39" s="270">
        <f>'Permit Limits'!BL23</f>
        <v>9999</v>
      </c>
      <c r="AQ39" s="270">
        <f>'Permit Limits'!BM23</f>
        <v>9999</v>
      </c>
      <c r="AR39" s="270">
        <f>'Permit Limits'!BQ23</f>
        <v>9999</v>
      </c>
      <c r="AS39" s="270">
        <f>'Permit Limits'!BR23</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row>
    <row r="40" spans="2:99" s="6" customFormat="1" ht="21" customHeight="1">
      <c r="B40" s="339"/>
      <c r="C40" s="702"/>
      <c r="D40" s="702"/>
      <c r="E40" s="702"/>
      <c r="F40" s="707" t="s">
        <v>317</v>
      </c>
      <c r="G40" s="708"/>
      <c r="H40" s="709"/>
      <c r="I40" s="317"/>
      <c r="J40" s="97"/>
      <c r="K40" s="97"/>
      <c r="L40" s="98"/>
      <c r="M40" s="99"/>
      <c r="N40" s="100"/>
      <c r="O40" s="149"/>
      <c r="P40" s="101"/>
      <c r="Q40" s="40"/>
      <c r="R40" s="40"/>
      <c r="S40" s="504">
        <f>'Permit Limits'!T24</f>
        <v>40</v>
      </c>
      <c r="T40" s="100"/>
      <c r="U40" s="149"/>
      <c r="V40" s="638"/>
      <c r="W40" s="639"/>
      <c r="X40" s="639"/>
      <c r="Y40" s="661">
        <f>'Permit Limits'!AF24</f>
        <v>0</v>
      </c>
      <c r="Z40" s="97"/>
      <c r="AA40" s="630"/>
      <c r="AB40" s="101"/>
      <c r="AC40" s="40"/>
      <c r="AD40" s="40"/>
      <c r="AE40" s="504">
        <f>'Permit Limits'!AL24</f>
        <v>40</v>
      </c>
      <c r="AF40" s="100"/>
      <c r="AG40" s="149"/>
      <c r="AH40" s="101"/>
      <c r="AI40" s="268">
        <f>'Permit Limits'!AP24</f>
        <v>6</v>
      </c>
      <c r="AJ40" s="63">
        <f>'Permit Limits'!AQ24</f>
        <v>0</v>
      </c>
      <c r="AK40" s="268">
        <f>'Permit Limits'!AR24</f>
        <v>6</v>
      </c>
      <c r="AL40" s="40"/>
      <c r="AM40" s="150"/>
      <c r="AN40" s="101"/>
      <c r="AO40" s="150"/>
      <c r="AP40" s="40"/>
      <c r="AQ40" s="40"/>
      <c r="AR40" s="40"/>
      <c r="AS40" s="40"/>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row>
    <row r="41" spans="2:99" s="6" customFormat="1" ht="21" customHeight="1" thickBot="1">
      <c r="B41" s="339"/>
      <c r="C41" s="702"/>
      <c r="D41" s="702"/>
      <c r="E41" s="702"/>
      <c r="F41" s="710" t="s">
        <v>318</v>
      </c>
      <c r="G41" s="711"/>
      <c r="H41" s="712"/>
      <c r="I41" s="318"/>
      <c r="J41" s="41"/>
      <c r="K41" s="41"/>
      <c r="L41" s="41"/>
      <c r="M41" s="91"/>
      <c r="N41" s="91"/>
      <c r="O41" s="79"/>
      <c r="P41" s="103"/>
      <c r="Q41" s="363">
        <f>'Permit Limits'!R25</f>
        <v>6.6</v>
      </c>
      <c r="R41" s="363">
        <f>'Permit Limits'!S25</f>
        <v>41</v>
      </c>
      <c r="S41" s="363">
        <f>'Permit Limits'!T25</f>
        <v>85</v>
      </c>
      <c r="T41" s="363">
        <f>'Permit Limits'!U25</f>
        <v>9.9</v>
      </c>
      <c r="U41" s="269">
        <f>'Permit Limits'!V25</f>
        <v>61</v>
      </c>
      <c r="V41" s="641"/>
      <c r="W41" s="662">
        <f>'Permit Limits'!AD25</f>
        <v>1</v>
      </c>
      <c r="X41" s="662">
        <f>'Permit Limits'!AE25</f>
        <v>6.1</v>
      </c>
      <c r="Y41" s="662">
        <f>'Permit Limits'!AF25</f>
        <v>9999</v>
      </c>
      <c r="Z41" s="642">
        <f>'Permit Limits'!AG25</f>
        <v>1.3</v>
      </c>
      <c r="AA41" s="643">
        <f>'Permit Limits'!AH25</f>
        <v>8.2</v>
      </c>
      <c r="AB41" s="103"/>
      <c r="AC41" s="363">
        <f>'Permit Limits'!AJ25</f>
        <v>30</v>
      </c>
      <c r="AD41" s="363">
        <f>'Permit Limits'!AK25</f>
        <v>185</v>
      </c>
      <c r="AE41" s="363">
        <f>'Permit Limits'!AL25</f>
        <v>85</v>
      </c>
      <c r="AF41" s="363">
        <f>'Permit Limits'!AM25</f>
        <v>40</v>
      </c>
      <c r="AG41" s="269">
        <f>'Permit Limits'!AN25</f>
        <v>247</v>
      </c>
      <c r="AH41" s="103"/>
      <c r="AI41" s="269">
        <f>'Permit Limits'!AP25</f>
        <v>0</v>
      </c>
      <c r="AJ41" s="103"/>
      <c r="AK41" s="79"/>
      <c r="AL41" s="91"/>
      <c r="AM41" s="79"/>
      <c r="AN41" s="103"/>
      <c r="AO41" s="269">
        <f>'Permit Limits'!AW25</f>
        <v>941</v>
      </c>
      <c r="AP41" s="363">
        <f>'Permit Limits'!BL25</f>
        <v>9999</v>
      </c>
      <c r="AQ41" s="363">
        <f>'Permit Limits'!BM25</f>
        <v>9999</v>
      </c>
      <c r="AR41" s="363">
        <f>'Permit Limits'!BQ25</f>
        <v>9999</v>
      </c>
      <c r="AS41" s="363">
        <f>'Permit Limits'!BR25</f>
        <v>9999</v>
      </c>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row>
    <row r="42" spans="2:99" s="6" customFormat="1" ht="21" customHeight="1">
      <c r="B42" s="339"/>
      <c r="C42" s="702"/>
      <c r="D42" s="702"/>
      <c r="E42" s="702"/>
      <c r="F42" s="73"/>
      <c r="G42" s="73" t="s">
        <v>319</v>
      </c>
      <c r="I42" s="66"/>
      <c r="J42" s="82"/>
      <c r="K42" s="82"/>
      <c r="L42" s="82"/>
      <c r="M42" s="82"/>
      <c r="N42" s="82"/>
      <c r="O42" s="82"/>
      <c r="P42" s="66"/>
      <c r="Q42" s="66"/>
      <c r="R42" s="66"/>
      <c r="S42" s="66"/>
      <c r="T42" s="66"/>
      <c r="U42" s="66"/>
      <c r="V42" s="653"/>
      <c r="W42" s="653"/>
      <c r="X42" s="653"/>
      <c r="Y42" s="653"/>
      <c r="Z42" s="653"/>
      <c r="AA42" s="653"/>
      <c r="AB42" s="346"/>
      <c r="AC42" s="346"/>
      <c r="AD42" s="346"/>
      <c r="AE42" s="346"/>
      <c r="AF42" s="346"/>
      <c r="AG42" s="346"/>
      <c r="AH42" s="346"/>
      <c r="AI42" s="346"/>
      <c r="AJ42" s="346"/>
      <c r="AK42" s="346"/>
      <c r="AL42" s="346"/>
      <c r="AM42" s="346"/>
      <c r="AN42" s="346"/>
      <c r="AO42" s="346"/>
      <c r="AP42" s="167"/>
      <c r="AQ42" s="167"/>
      <c r="AR42" s="167"/>
      <c r="AS42" s="167"/>
      <c r="AT42" s="157"/>
      <c r="AU42" s="157"/>
      <c r="AV42" s="157"/>
      <c r="AW42" s="157"/>
      <c r="AX42" s="157"/>
      <c r="AY42" s="157"/>
      <c r="AZ42" s="157"/>
      <c r="BA42" s="157"/>
      <c r="BB42" s="157"/>
      <c r="BC42" s="157"/>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row>
    <row r="43" spans="2:99" s="6" customFormat="1" ht="62.25" customHeight="1">
      <c r="B43" s="339"/>
      <c r="C43" s="702"/>
      <c r="D43" s="702"/>
      <c r="E43" s="702"/>
      <c r="F43" s="26"/>
      <c r="G43" s="26" t="s">
        <v>320</v>
      </c>
      <c r="I43" s="344"/>
      <c r="J43" s="344"/>
      <c r="K43" s="344"/>
      <c r="L43" s="344"/>
      <c r="P43" s="344"/>
      <c r="Q43" s="344"/>
      <c r="R43" s="344"/>
      <c r="S43" s="344"/>
      <c r="T43" s="344"/>
      <c r="U43" s="344"/>
      <c r="V43" s="644"/>
      <c r="W43" s="644"/>
      <c r="X43" s="644"/>
      <c r="Y43" s="644"/>
      <c r="Z43" s="644"/>
      <c r="AA43" s="644"/>
      <c r="AB43" s="344"/>
      <c r="AC43" s="339"/>
      <c r="AD43" s="339"/>
      <c r="AE43" s="25"/>
      <c r="AF43" s="25"/>
      <c r="AG43" s="25"/>
      <c r="AH43" s="25"/>
      <c r="AI43" s="25"/>
      <c r="AJ43" s="25"/>
      <c r="AK43" s="25"/>
      <c r="AL43" s="26"/>
      <c r="AM43" s="25"/>
      <c r="AN43" s="25"/>
      <c r="AO43" s="2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row>
    <row r="44" spans="2:41" ht="32.25" customHeight="1">
      <c r="B44" s="339"/>
      <c r="C44" s="714"/>
      <c r="D44" s="714"/>
      <c r="E44" s="714"/>
      <c r="F44" s="84"/>
      <c r="G44" s="84"/>
      <c r="H44" s="85"/>
      <c r="I44" s="713" t="str">
        <f>Jan!I44</f>
        <v>Greenbrier STP</v>
      </c>
      <c r="J44" s="713"/>
      <c r="K44" s="713"/>
      <c r="L44" s="713"/>
      <c r="M44" s="80"/>
      <c r="N44" s="80"/>
      <c r="O44" s="80"/>
      <c r="P44" s="147" t="s">
        <v>321</v>
      </c>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23.25" customHeight="1">
      <c r="B45" s="339"/>
      <c r="C45" s="703" t="s">
        <v>322</v>
      </c>
      <c r="D45" s="703"/>
      <c r="E45" s="703"/>
      <c r="F45" s="84"/>
      <c r="G45" s="84"/>
      <c r="H45" s="85"/>
      <c r="I45" s="703" t="s">
        <v>323</v>
      </c>
      <c r="J45" s="703"/>
      <c r="K45" s="703"/>
      <c r="L45" s="703"/>
      <c r="M45" s="80"/>
      <c r="N45" s="80"/>
      <c r="O45" s="80"/>
      <c r="P45" s="341"/>
      <c r="Q45" s="341"/>
      <c r="R45" s="341"/>
      <c r="S45" s="341"/>
      <c r="T45" s="341"/>
      <c r="U45" s="341"/>
      <c r="V45" s="645"/>
      <c r="W45" s="645"/>
      <c r="X45" s="645"/>
      <c r="Y45" s="645"/>
      <c r="Z45" s="645"/>
      <c r="AA45" s="645"/>
      <c r="AB45" s="340"/>
      <c r="AC45" s="340"/>
      <c r="AD45" s="340"/>
      <c r="AE45" s="340"/>
      <c r="AF45" s="340"/>
      <c r="AG45" s="340"/>
      <c r="AH45" s="340"/>
      <c r="AI45" s="340"/>
      <c r="AJ45" s="340"/>
      <c r="AK45" s="340"/>
      <c r="AL45" s="340"/>
      <c r="AM45" s="340"/>
      <c r="AN45" s="340"/>
      <c r="AO45" s="340"/>
    </row>
    <row r="46" spans="2:41" ht="37.5" customHeight="1">
      <c r="B46" s="340"/>
      <c r="C46" s="607"/>
      <c r="D46" s="83"/>
      <c r="E46" s="607"/>
      <c r="F46" s="84"/>
      <c r="G46" s="85"/>
      <c r="I46" s="715" t="str">
        <f>Jan!I46</f>
        <v>Robertson</v>
      </c>
      <c r="J46" s="715"/>
      <c r="K46" s="715"/>
      <c r="L46" s="715"/>
      <c r="M46" s="62"/>
      <c r="N46" s="27"/>
      <c r="O46" s="27"/>
      <c r="P46" s="27"/>
      <c r="Q46" s="27"/>
      <c r="R46" s="27"/>
      <c r="S46" s="27"/>
      <c r="T46" s="27"/>
      <c r="U46" s="27"/>
      <c r="V46" s="646"/>
      <c r="W46" s="646"/>
      <c r="X46" s="646"/>
      <c r="Y46" s="647"/>
      <c r="Z46" s="647"/>
      <c r="AA46" s="647"/>
      <c r="AB46" s="340"/>
      <c r="AC46" s="340"/>
      <c r="AD46" s="340"/>
      <c r="AE46" s="340"/>
      <c r="AF46" s="340"/>
      <c r="AG46" s="340"/>
      <c r="AH46" s="340"/>
      <c r="AI46" s="340"/>
      <c r="AJ46" s="340"/>
      <c r="AK46" s="340"/>
      <c r="AL46" s="340"/>
      <c r="AM46" s="340"/>
      <c r="AN46" s="340"/>
      <c r="AO46" s="340"/>
    </row>
    <row r="47" spans="2:23" ht="30.75" customHeight="1">
      <c r="B47" s="340"/>
      <c r="C47" s="81" t="s">
        <v>324</v>
      </c>
      <c r="D47" s="81"/>
      <c r="E47" s="81" t="s">
        <v>325</v>
      </c>
      <c r="F47" s="85"/>
      <c r="G47" s="81"/>
      <c r="H47" s="81"/>
      <c r="I47" s="703" t="s">
        <v>326</v>
      </c>
      <c r="J47" s="703"/>
      <c r="K47" s="703"/>
      <c r="L47" s="703"/>
      <c r="M47" s="30"/>
      <c r="N47" s="30"/>
      <c r="O47" s="30"/>
      <c r="R47" s="29"/>
      <c r="S47" s="30"/>
      <c r="T47" s="30"/>
      <c r="U47" s="30"/>
      <c r="W47" s="649"/>
    </row>
    <row r="48" spans="5:34" ht="24" customHeight="1">
      <c r="E48" s="19"/>
      <c r="H48" s="30"/>
      <c r="I48" s="30"/>
      <c r="J48" s="30"/>
      <c r="K48" s="30"/>
      <c r="L48" s="30"/>
      <c r="M48" s="30"/>
      <c r="N48" s="30"/>
      <c r="O48" s="31"/>
      <c r="P48" s="31"/>
      <c r="Q48" s="31"/>
      <c r="R48" s="31"/>
      <c r="S48" s="31"/>
      <c r="T48" s="31"/>
      <c r="U48" s="31"/>
      <c r="V48" s="650"/>
      <c r="W48" s="649"/>
      <c r="X48" s="649"/>
      <c r="AB48" s="28"/>
      <c r="AC48" s="28"/>
      <c r="AD48" s="28"/>
      <c r="AE48" s="28"/>
      <c r="AF48" s="28"/>
      <c r="AG48" s="28"/>
      <c r="AH48" s="28"/>
    </row>
    <row r="49" spans="3:27" s="156" customFormat="1" ht="24" customHeight="1">
      <c r="C49" s="159"/>
      <c r="H49" s="160"/>
      <c r="I49" s="160"/>
      <c r="J49" s="160"/>
      <c r="K49" s="160"/>
      <c r="L49" s="160"/>
      <c r="M49" s="160"/>
      <c r="N49" s="160"/>
      <c r="V49" s="651"/>
      <c r="W49" s="651"/>
      <c r="X49" s="651"/>
      <c r="Y49" s="651"/>
      <c r="Z49" s="651"/>
      <c r="AA49" s="651"/>
    </row>
    <row r="50" spans="3:27" s="156" customFormat="1" ht="15">
      <c r="C50" s="157"/>
      <c r="E50" s="161"/>
      <c r="V50" s="651"/>
      <c r="W50" s="651"/>
      <c r="X50" s="651"/>
      <c r="Y50" s="651"/>
      <c r="Z50" s="651"/>
      <c r="AA50" s="651"/>
    </row>
    <row r="51" spans="4:27" s="156" customFormat="1" ht="15">
      <c r="D51" s="157"/>
      <c r="E51" s="157"/>
      <c r="F51" s="157"/>
      <c r="V51" s="651"/>
      <c r="W51" s="651"/>
      <c r="X51" s="651"/>
      <c r="Y51" s="651"/>
      <c r="Z51" s="651"/>
      <c r="AA51" s="651"/>
    </row>
    <row r="52" spans="4:27" s="156" customFormat="1" ht="15">
      <c r="D52" s="157"/>
      <c r="E52" s="157"/>
      <c r="F52" s="157"/>
      <c r="V52" s="651"/>
      <c r="W52" s="651"/>
      <c r="X52" s="651"/>
      <c r="Y52" s="651"/>
      <c r="Z52" s="651"/>
      <c r="AA52" s="651"/>
    </row>
    <row r="53" spans="5:27" s="156" customFormat="1" ht="18" customHeight="1">
      <c r="E53" s="162"/>
      <c r="G53" s="157"/>
      <c r="H53" s="157"/>
      <c r="I53" s="157"/>
      <c r="V53" s="651"/>
      <c r="W53" s="651"/>
      <c r="X53" s="651"/>
      <c r="Y53" s="651"/>
      <c r="Z53" s="651"/>
      <c r="AA53" s="651"/>
    </row>
    <row r="54" spans="5:27" s="156" customFormat="1" ht="15">
      <c r="E54" s="162"/>
      <c r="G54" s="157"/>
      <c r="H54" s="157"/>
      <c r="I54" s="157"/>
      <c r="V54" s="651"/>
      <c r="W54" s="651"/>
      <c r="X54" s="651"/>
      <c r="Y54" s="651"/>
      <c r="Z54" s="651"/>
      <c r="AA54" s="651"/>
    </row>
    <row r="55" spans="5:27" s="156" customFormat="1" ht="15">
      <c r="E55" s="162"/>
      <c r="V55" s="651"/>
      <c r="W55" s="651"/>
      <c r="X55" s="651"/>
      <c r="Y55" s="651"/>
      <c r="Z55" s="651"/>
      <c r="AA55" s="651"/>
    </row>
    <row r="56" spans="5:27" s="156" customFormat="1" ht="48" customHeight="1">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27" s="156" customFormat="1" ht="15">
      <c r="C91" s="163"/>
      <c r="D91" s="163"/>
      <c r="E91" s="162"/>
      <c r="V91" s="651"/>
      <c r="W91" s="651"/>
      <c r="X91" s="651"/>
      <c r="Y91" s="651"/>
      <c r="Z91" s="651"/>
      <c r="AA91" s="651"/>
    </row>
    <row r="92" spans="3:55" s="156" customFormat="1" ht="15">
      <c r="C92" s="163"/>
      <c r="D92" s="163"/>
      <c r="E92" s="162"/>
      <c r="V92" s="651"/>
      <c r="W92" s="651"/>
      <c r="X92" s="651"/>
      <c r="Y92" s="651"/>
      <c r="Z92" s="651"/>
      <c r="AA92" s="651"/>
      <c r="AP92" s="158"/>
      <c r="AQ92" s="158"/>
      <c r="AR92" s="158"/>
      <c r="AS92" s="158"/>
      <c r="AT92" s="158"/>
      <c r="AU92" s="158"/>
      <c r="AV92" s="158"/>
      <c r="AW92" s="158"/>
      <c r="AX92" s="158"/>
      <c r="AY92" s="158"/>
      <c r="AZ92" s="158"/>
      <c r="BA92" s="158"/>
      <c r="BB92" s="158"/>
      <c r="BC92" s="158"/>
    </row>
    <row r="93" spans="3:41" s="156" customFormat="1" ht="24" customHeight="1">
      <c r="C93" s="163"/>
      <c r="D93" s="163"/>
      <c r="E93" s="162"/>
      <c r="O93" s="158"/>
      <c r="P93" s="158"/>
      <c r="Q93" s="158"/>
      <c r="R93" s="158"/>
      <c r="S93" s="158"/>
      <c r="T93" s="158"/>
      <c r="U93" s="158"/>
      <c r="V93" s="652"/>
      <c r="W93" s="652"/>
      <c r="X93" s="652"/>
      <c r="Y93" s="652"/>
      <c r="Z93" s="652"/>
      <c r="AA93" s="652"/>
      <c r="AB93" s="158"/>
      <c r="AC93" s="158"/>
      <c r="AD93" s="158"/>
      <c r="AE93" s="158"/>
      <c r="AF93" s="158"/>
      <c r="AG93" s="158"/>
      <c r="AH93" s="158"/>
      <c r="AI93" s="158"/>
      <c r="AJ93" s="158"/>
      <c r="AK93" s="158"/>
      <c r="AL93" s="158"/>
      <c r="AM93" s="158"/>
      <c r="AN93" s="158"/>
      <c r="AO93" s="158"/>
    </row>
    <row r="94" spans="3:55" s="158" customFormat="1" ht="24" customHeight="1">
      <c r="C94" s="163"/>
      <c r="D94" s="163"/>
      <c r="E94" s="164"/>
      <c r="O94" s="156"/>
      <c r="P94" s="156"/>
      <c r="Q94" s="156"/>
      <c r="R94" s="156"/>
      <c r="S94" s="156"/>
      <c r="T94" s="156"/>
      <c r="U94" s="156"/>
      <c r="V94" s="651"/>
      <c r="W94" s="651"/>
      <c r="X94" s="651"/>
      <c r="Y94" s="651"/>
      <c r="Z94" s="651"/>
      <c r="AA94" s="651"/>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row>
    <row r="95" spans="3:27" s="156" customFormat="1" ht="84" customHeight="1">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7" ht="15">
      <c r="C103" s="34"/>
      <c r="D103" s="34"/>
      <c r="E103" s="348"/>
      <c r="F103" s="340"/>
      <c r="G103" s="340"/>
    </row>
    <row r="104" spans="3:7" ht="15">
      <c r="C104" s="34"/>
      <c r="D104" s="34"/>
      <c r="E104" s="348"/>
      <c r="F104" s="340"/>
      <c r="G104" s="340"/>
    </row>
    <row r="105" spans="3:7" ht="15">
      <c r="C105" s="34"/>
      <c r="D105" s="34"/>
      <c r="E105" s="348"/>
      <c r="F105" s="340"/>
      <c r="G105" s="340"/>
    </row>
    <row r="106" spans="3:7" ht="15">
      <c r="C106" s="34"/>
      <c r="D106" s="34"/>
      <c r="E106" s="348"/>
      <c r="F106" s="340"/>
      <c r="G106" s="340"/>
    </row>
    <row r="107" spans="3:7" ht="15">
      <c r="C107" s="34"/>
      <c r="D107" s="34"/>
      <c r="E107" s="348"/>
      <c r="F107" s="340"/>
      <c r="G107" s="340"/>
    </row>
    <row r="108" spans="3:7" ht="15">
      <c r="C108" s="34"/>
      <c r="D108" s="34"/>
      <c r="E108" s="348"/>
      <c r="F108" s="340"/>
      <c r="G108" s="340"/>
    </row>
    <row r="109" spans="3:7" ht="15">
      <c r="C109" s="340"/>
      <c r="D109" s="340"/>
      <c r="E109" s="348"/>
      <c r="F109" s="340"/>
      <c r="G109" s="340"/>
    </row>
    <row r="110" spans="3:7" ht="15">
      <c r="C110" s="340"/>
      <c r="D110" s="340"/>
      <c r="E110" s="348"/>
      <c r="F110" s="340"/>
      <c r="G110" s="340"/>
    </row>
    <row r="111" spans="3:7" ht="15">
      <c r="C111" s="340"/>
      <c r="D111" s="340"/>
      <c r="E111" s="348"/>
      <c r="F111" s="340"/>
      <c r="G111" s="340"/>
    </row>
    <row r="112" spans="3:7" ht="15">
      <c r="C112" s="340"/>
      <c r="D112" s="340"/>
      <c r="E112" s="348"/>
      <c r="F112" s="340"/>
      <c r="G112" s="340"/>
    </row>
    <row r="113" spans="3:7" ht="15">
      <c r="C113" s="340"/>
      <c r="D113" s="340"/>
      <c r="E113" s="348"/>
      <c r="F113" s="340"/>
      <c r="G113" s="340"/>
    </row>
    <row r="114" spans="3:7" ht="15">
      <c r="C114" s="340"/>
      <c r="D114" s="340"/>
      <c r="E114" s="348"/>
      <c r="F114" s="340"/>
      <c r="G114" s="340"/>
    </row>
    <row r="115" spans="2:7" ht="15">
      <c r="B115" s="86"/>
      <c r="C115" s="340"/>
      <c r="D115" s="340"/>
      <c r="E115" s="348"/>
      <c r="F115" s="340"/>
      <c r="G115" s="340"/>
    </row>
    <row r="116" spans="3:7" ht="15">
      <c r="C116" s="340"/>
      <c r="D116" s="340"/>
      <c r="E116" s="348"/>
      <c r="F116" s="340"/>
      <c r="G116" s="340"/>
    </row>
    <row r="117" spans="3:7" ht="15">
      <c r="C117" s="340"/>
      <c r="D117" s="340"/>
      <c r="E117" s="348"/>
      <c r="F117" s="340"/>
      <c r="G117" s="340"/>
    </row>
    <row r="118" spans="3:7" ht="15">
      <c r="C118" s="340"/>
      <c r="D118" s="340"/>
      <c r="E118" s="348"/>
      <c r="F118" s="340"/>
      <c r="G118" s="340"/>
    </row>
    <row r="119" spans="3:7" ht="15">
      <c r="C119" s="340"/>
      <c r="D119" s="340"/>
      <c r="E119" s="348"/>
      <c r="F119" s="340"/>
      <c r="G119" s="340"/>
    </row>
    <row r="120" spans="3:7" ht="15">
      <c r="C120" s="340"/>
      <c r="D120" s="340"/>
      <c r="E120" s="348"/>
      <c r="F120" s="340"/>
      <c r="G120" s="340"/>
    </row>
    <row r="121" spans="3:7" ht="15">
      <c r="C121" s="340"/>
      <c r="D121" s="340"/>
      <c r="E121" s="348"/>
      <c r="F121" s="340"/>
      <c r="G121" s="340"/>
    </row>
    <row r="122" spans="3:7" ht="15">
      <c r="C122" s="340"/>
      <c r="D122" s="340"/>
      <c r="E122" s="348"/>
      <c r="F122" s="340"/>
      <c r="G122" s="340"/>
    </row>
    <row r="123" spans="3:7" ht="15">
      <c r="C123" s="340"/>
      <c r="D123" s="340"/>
      <c r="E123" s="348"/>
      <c r="F123" s="340"/>
      <c r="G123" s="340"/>
    </row>
    <row r="124" spans="3:7" ht="15">
      <c r="C124" s="340"/>
      <c r="D124" s="340"/>
      <c r="E124" s="348"/>
      <c r="F124" s="340"/>
      <c r="G124" s="340"/>
    </row>
    <row r="125" spans="3:7" ht="15">
      <c r="C125" s="340"/>
      <c r="D125" s="340"/>
      <c r="E125" s="348"/>
      <c r="F125" s="340"/>
      <c r="G125" s="340"/>
    </row>
    <row r="126" spans="3:7" ht="15">
      <c r="C126" s="340"/>
      <c r="D126" s="340"/>
      <c r="E126" s="348"/>
      <c r="F126" s="340"/>
      <c r="G126" s="340"/>
    </row>
    <row r="127" spans="3:7" ht="15">
      <c r="C127" s="340"/>
      <c r="D127" s="340"/>
      <c r="E127" s="348"/>
      <c r="F127" s="340"/>
      <c r="G127" s="340"/>
    </row>
    <row r="128" spans="3:7" ht="15">
      <c r="C128" s="340"/>
      <c r="D128" s="340"/>
      <c r="E128" s="348"/>
      <c r="F128" s="340"/>
      <c r="G128" s="340"/>
    </row>
    <row r="129" spans="3:7" ht="15">
      <c r="C129" s="340"/>
      <c r="D129" s="340"/>
      <c r="E129" s="348"/>
      <c r="F129" s="340"/>
      <c r="G129" s="340"/>
    </row>
    <row r="130" spans="3:7" ht="15">
      <c r="C130" s="340"/>
      <c r="D130" s="340"/>
      <c r="E130" s="348"/>
      <c r="F130" s="340"/>
      <c r="G130" s="340"/>
    </row>
    <row r="131" spans="3:7" ht="15">
      <c r="C131" s="340"/>
      <c r="D131" s="340"/>
      <c r="E131" s="348"/>
      <c r="F131" s="340"/>
      <c r="G131" s="340"/>
    </row>
    <row r="132" spans="3:7" ht="15">
      <c r="C132" s="340"/>
      <c r="D132" s="340"/>
      <c r="E132" s="348"/>
      <c r="F132" s="340"/>
      <c r="G132" s="340"/>
    </row>
    <row r="133" spans="3:7" ht="15">
      <c r="C133" s="340"/>
      <c r="D133" s="340"/>
      <c r="E133" s="348"/>
      <c r="F133" s="340"/>
      <c r="G133" s="340"/>
    </row>
    <row r="134" spans="3:7" ht="15">
      <c r="C134" s="340"/>
      <c r="D134" s="340"/>
      <c r="E134" s="348"/>
      <c r="F134" s="340"/>
      <c r="G134" s="340"/>
    </row>
    <row r="135" spans="3:7" ht="15">
      <c r="C135" s="340"/>
      <c r="D135" s="340"/>
      <c r="E135" s="348"/>
      <c r="F135" s="340"/>
      <c r="G135" s="340"/>
    </row>
    <row r="136" spans="3:7" ht="15">
      <c r="C136" s="340"/>
      <c r="D136" s="340"/>
      <c r="E136" s="348"/>
      <c r="F136" s="340"/>
      <c r="G136" s="340"/>
    </row>
    <row r="137" spans="3:7" ht="15">
      <c r="C137" s="340"/>
      <c r="D137" s="340"/>
      <c r="E137" s="348"/>
      <c r="F137" s="340"/>
      <c r="G137" s="340"/>
    </row>
    <row r="138" spans="3:7" ht="15">
      <c r="C138" s="340"/>
      <c r="D138" s="340"/>
      <c r="E138" s="348"/>
      <c r="F138" s="340"/>
      <c r="G138" s="340"/>
    </row>
    <row r="139" spans="3:7" ht="15">
      <c r="C139" s="340"/>
      <c r="D139" s="340"/>
      <c r="E139" s="348"/>
      <c r="F139" s="340"/>
      <c r="G139" s="340"/>
    </row>
    <row r="140" spans="3:7" ht="15">
      <c r="C140" s="340"/>
      <c r="D140" s="340"/>
      <c r="E140" s="348"/>
      <c r="F140" s="340"/>
      <c r="G140" s="340"/>
    </row>
    <row r="141" spans="3:7" ht="15">
      <c r="C141" s="340"/>
      <c r="D141" s="340"/>
      <c r="E141" s="348"/>
      <c r="F141" s="340"/>
      <c r="G141" s="340"/>
    </row>
    <row r="142" spans="3:7" ht="15">
      <c r="C142" s="340"/>
      <c r="D142" s="340"/>
      <c r="E142" s="348"/>
      <c r="F142" s="340"/>
      <c r="G142" s="340"/>
    </row>
    <row r="143" spans="3:7" ht="15">
      <c r="C143" s="340"/>
      <c r="D143" s="340"/>
      <c r="E143" s="348"/>
      <c r="F143" s="340"/>
      <c r="G143" s="340"/>
    </row>
    <row r="144" spans="3:7" ht="15">
      <c r="C144" s="340"/>
      <c r="D144" s="340"/>
      <c r="E144" s="348"/>
      <c r="F144" s="340"/>
      <c r="G144" s="340"/>
    </row>
    <row r="145" spans="3:7" ht="15">
      <c r="C145" s="340"/>
      <c r="D145" s="340"/>
      <c r="E145" s="348"/>
      <c r="F145" s="340"/>
      <c r="G145" s="340"/>
    </row>
    <row r="146" spans="3:7" ht="15">
      <c r="C146" s="340"/>
      <c r="D146" s="340"/>
      <c r="E146" s="348"/>
      <c r="F146" s="340"/>
      <c r="G146" s="340"/>
    </row>
    <row r="147" spans="3:7" ht="15">
      <c r="C147" s="340"/>
      <c r="D147" s="340"/>
      <c r="E147" s="348"/>
      <c r="F147" s="340"/>
      <c r="G147" s="340"/>
    </row>
    <row r="148" spans="3:7" ht="15">
      <c r="C148" s="340"/>
      <c r="D148" s="340"/>
      <c r="E148" s="348"/>
      <c r="F148" s="340"/>
      <c r="G148" s="340"/>
    </row>
    <row r="149" spans="3:7" ht="15">
      <c r="C149" s="340"/>
      <c r="D149" s="340"/>
      <c r="E149" s="348"/>
      <c r="F149" s="340"/>
      <c r="G149" s="340"/>
    </row>
    <row r="150" spans="3:7" ht="15">
      <c r="C150" s="340"/>
      <c r="D150" s="340"/>
      <c r="E150" s="348"/>
      <c r="F150" s="340"/>
      <c r="G150" s="340"/>
    </row>
    <row r="151" spans="3:7" ht="15">
      <c r="C151" s="340"/>
      <c r="D151" s="340"/>
      <c r="E151" s="348"/>
      <c r="F151" s="340"/>
      <c r="G151" s="340"/>
    </row>
    <row r="152" spans="3:7" ht="15">
      <c r="C152" s="340"/>
      <c r="D152" s="340"/>
      <c r="E152" s="348"/>
      <c r="F152" s="340"/>
      <c r="G152" s="340"/>
    </row>
    <row r="153" spans="3:7" ht="15">
      <c r="C153" s="340"/>
      <c r="D153" s="340"/>
      <c r="E153" s="348"/>
      <c r="F153" s="340"/>
      <c r="G153" s="340"/>
    </row>
    <row r="154" spans="3:7" ht="15">
      <c r="C154" s="340"/>
      <c r="D154" s="340"/>
      <c r="E154" s="348"/>
      <c r="F154" s="340"/>
      <c r="G154" s="340"/>
    </row>
    <row r="155" spans="3:7" ht="15">
      <c r="C155" s="340"/>
      <c r="D155" s="340"/>
      <c r="E155" s="348"/>
      <c r="F155" s="340"/>
      <c r="G155" s="340"/>
    </row>
    <row r="156" spans="3:7" ht="15">
      <c r="C156" s="340"/>
      <c r="D156" s="340"/>
      <c r="E156" s="348"/>
      <c r="F156" s="340"/>
      <c r="G156" s="340"/>
    </row>
    <row r="157" spans="3:7" ht="15">
      <c r="C157" s="340"/>
      <c r="D157" s="340"/>
      <c r="E157" s="348"/>
      <c r="F157" s="340"/>
      <c r="G157" s="340"/>
    </row>
    <row r="158" spans="3:7" ht="15">
      <c r="C158" s="340"/>
      <c r="D158" s="340"/>
      <c r="E158" s="348"/>
      <c r="F158" s="340"/>
      <c r="G158" s="340"/>
    </row>
    <row r="159" spans="3:7" ht="15">
      <c r="C159" s="340"/>
      <c r="D159" s="340"/>
      <c r="E159" s="348"/>
      <c r="F159" s="340"/>
      <c r="G159" s="340"/>
    </row>
    <row r="160" spans="3:7" ht="15">
      <c r="C160" s="340"/>
      <c r="D160" s="340"/>
      <c r="E160" s="348"/>
      <c r="F160" s="340"/>
      <c r="G160" s="340"/>
    </row>
    <row r="161" spans="3:7" ht="15">
      <c r="C161" s="340"/>
      <c r="D161" s="340"/>
      <c r="E161" s="348"/>
      <c r="F161" s="340"/>
      <c r="G161" s="340"/>
    </row>
    <row r="162" spans="3:7" ht="15">
      <c r="C162" s="340"/>
      <c r="D162" s="340"/>
      <c r="E162" s="348"/>
      <c r="F162" s="340"/>
      <c r="G162" s="340"/>
    </row>
    <row r="163" spans="3:7" ht="15">
      <c r="C163" s="340"/>
      <c r="D163" s="340"/>
      <c r="E163" s="348"/>
      <c r="F163" s="340"/>
      <c r="G163" s="340"/>
    </row>
    <row r="164" spans="3:7" ht="15">
      <c r="C164" s="340"/>
      <c r="D164" s="340"/>
      <c r="E164" s="348"/>
      <c r="F164" s="340"/>
      <c r="G164" s="340"/>
    </row>
    <row r="165" spans="3:7" ht="15">
      <c r="C165" s="340"/>
      <c r="D165" s="340"/>
      <c r="E165" s="348"/>
      <c r="F165" s="340"/>
      <c r="G165" s="340"/>
    </row>
    <row r="166" spans="3:7" ht="15">
      <c r="C166" s="340"/>
      <c r="D166" s="340"/>
      <c r="E166" s="348"/>
      <c r="F166" s="340"/>
      <c r="G166" s="340"/>
    </row>
    <row r="167" spans="3:7" ht="15">
      <c r="C167" s="340"/>
      <c r="D167" s="340"/>
      <c r="E167" s="348"/>
      <c r="F167" s="340"/>
      <c r="G167" s="340"/>
    </row>
    <row r="168" spans="3:7" ht="15">
      <c r="C168" s="340"/>
      <c r="D168" s="340"/>
      <c r="E168" s="348"/>
      <c r="F168" s="340"/>
      <c r="G168" s="340"/>
    </row>
    <row r="169" spans="3:7" ht="15">
      <c r="C169" s="340"/>
      <c r="D169" s="340"/>
      <c r="E169" s="348"/>
      <c r="F169" s="340"/>
      <c r="G169" s="340"/>
    </row>
    <row r="170" spans="3:7" ht="15">
      <c r="C170" s="340"/>
      <c r="D170" s="340"/>
      <c r="E170" s="348"/>
      <c r="F170" s="340"/>
      <c r="G170" s="340"/>
    </row>
    <row r="171" spans="3:7" ht="15">
      <c r="C171" s="340"/>
      <c r="D171" s="340"/>
      <c r="E171" s="348"/>
      <c r="F171" s="340"/>
      <c r="G171" s="340"/>
    </row>
    <row r="172" spans="3:7" ht="15">
      <c r="C172" s="340"/>
      <c r="D172" s="340"/>
      <c r="E172" s="348"/>
      <c r="F172" s="340"/>
      <c r="G172" s="340"/>
    </row>
    <row r="173" spans="3:7" ht="15">
      <c r="C173" s="340"/>
      <c r="D173" s="340"/>
      <c r="E173" s="348"/>
      <c r="F173" s="340"/>
      <c r="G173" s="340"/>
    </row>
    <row r="174" spans="3:7" ht="15">
      <c r="C174" s="340"/>
      <c r="D174" s="340"/>
      <c r="E174" s="348"/>
      <c r="F174" s="340"/>
      <c r="G174" s="340"/>
    </row>
    <row r="175" spans="3:7" ht="15">
      <c r="C175" s="340"/>
      <c r="D175" s="340"/>
      <c r="E175" s="348"/>
      <c r="F175" s="340"/>
      <c r="G175" s="340"/>
    </row>
    <row r="176" spans="3:7" ht="15">
      <c r="C176" s="340"/>
      <c r="D176" s="340"/>
      <c r="E176" s="348"/>
      <c r="F176" s="340"/>
      <c r="G176" s="340"/>
    </row>
    <row r="177" spans="3:7" ht="15">
      <c r="C177" s="340"/>
      <c r="D177" s="340"/>
      <c r="E177" s="348"/>
      <c r="F177" s="340"/>
      <c r="G177" s="340"/>
    </row>
    <row r="178" spans="3:7" ht="15">
      <c r="C178" s="340"/>
      <c r="D178" s="340"/>
      <c r="E178" s="348"/>
      <c r="F178" s="340"/>
      <c r="G178" s="340"/>
    </row>
    <row r="179" spans="3:7" ht="15">
      <c r="C179" s="340"/>
      <c r="D179" s="340"/>
      <c r="E179" s="348"/>
      <c r="F179" s="340"/>
      <c r="G179" s="340"/>
    </row>
    <row r="180" spans="3:7" ht="15">
      <c r="C180" s="340"/>
      <c r="D180" s="340"/>
      <c r="E180" s="348"/>
      <c r="F180" s="340"/>
      <c r="G180" s="340"/>
    </row>
    <row r="181" spans="3:7" ht="15">
      <c r="C181" s="340"/>
      <c r="D181" s="340"/>
      <c r="E181" s="348"/>
      <c r="F181" s="340"/>
      <c r="G181" s="340"/>
    </row>
    <row r="182" spans="3:7" ht="15">
      <c r="C182" s="340"/>
      <c r="D182" s="340"/>
      <c r="E182" s="348"/>
      <c r="F182" s="340"/>
      <c r="G182" s="340"/>
    </row>
    <row r="183" spans="3:7" ht="15">
      <c r="C183" s="340"/>
      <c r="D183" s="340"/>
      <c r="E183" s="348"/>
      <c r="F183" s="340"/>
      <c r="G183" s="340"/>
    </row>
    <row r="184" spans="3:7" ht="15">
      <c r="C184" s="340"/>
      <c r="D184" s="340"/>
      <c r="E184" s="348"/>
      <c r="F184" s="340"/>
      <c r="G184" s="340"/>
    </row>
    <row r="185" spans="3:7" ht="15">
      <c r="C185" s="340"/>
      <c r="D185" s="340"/>
      <c r="E185" s="348"/>
      <c r="F185" s="340"/>
      <c r="G185" s="340"/>
    </row>
    <row r="186" spans="3:7" ht="15">
      <c r="C186" s="340"/>
      <c r="D186" s="340"/>
      <c r="E186" s="348"/>
      <c r="F186" s="340"/>
      <c r="G186" s="340"/>
    </row>
    <row r="187" spans="3:7" ht="15">
      <c r="C187" s="340"/>
      <c r="D187" s="340"/>
      <c r="E187" s="348"/>
      <c r="F187" s="340"/>
      <c r="G187" s="340"/>
    </row>
    <row r="188" spans="3:7" ht="15">
      <c r="C188" s="340"/>
      <c r="D188" s="340"/>
      <c r="E188" s="348"/>
      <c r="F188" s="340"/>
      <c r="G188" s="340"/>
    </row>
    <row r="189" spans="3:7" ht="15">
      <c r="C189" s="340"/>
      <c r="D189" s="340"/>
      <c r="E189" s="348"/>
      <c r="F189" s="340"/>
      <c r="G189" s="340"/>
    </row>
    <row r="190" spans="3:7" ht="15">
      <c r="C190" s="340"/>
      <c r="D190" s="340"/>
      <c r="E190" s="348"/>
      <c r="F190" s="340"/>
      <c r="G190" s="340"/>
    </row>
    <row r="191" spans="3:7" ht="15">
      <c r="C191" s="340"/>
      <c r="D191" s="340"/>
      <c r="E191" s="348"/>
      <c r="F191" s="340"/>
      <c r="G191" s="340"/>
    </row>
    <row r="192" spans="3:7" ht="15">
      <c r="C192" s="340"/>
      <c r="D192" s="340"/>
      <c r="E192" s="348"/>
      <c r="F192" s="340"/>
      <c r="G192" s="340"/>
    </row>
    <row r="193" spans="3:7" ht="15">
      <c r="C193" s="340"/>
      <c r="D193" s="340"/>
      <c r="E193" s="348"/>
      <c r="F193" s="340"/>
      <c r="G193" s="340"/>
    </row>
    <row r="194" spans="3:7" ht="15">
      <c r="C194" s="340"/>
      <c r="D194" s="340"/>
      <c r="E194" s="348"/>
      <c r="F194" s="340"/>
      <c r="G194" s="340"/>
    </row>
    <row r="195" spans="3:7" ht="15">
      <c r="C195" s="340"/>
      <c r="D195" s="340"/>
      <c r="E195" s="348"/>
      <c r="F195" s="340"/>
      <c r="G195" s="340"/>
    </row>
    <row r="196" spans="3:7" ht="15">
      <c r="C196" s="340"/>
      <c r="D196" s="340"/>
      <c r="E196" s="348"/>
      <c r="F196" s="340"/>
      <c r="G196" s="340"/>
    </row>
    <row r="197" spans="3:7" ht="15">
      <c r="C197" s="340"/>
      <c r="D197" s="340"/>
      <c r="E197" s="348"/>
      <c r="F197" s="340"/>
      <c r="G197" s="340"/>
    </row>
    <row r="198" spans="3:7" ht="15">
      <c r="C198" s="340"/>
      <c r="D198" s="340"/>
      <c r="E198" s="348"/>
      <c r="F198" s="340"/>
      <c r="G198" s="340"/>
    </row>
    <row r="199" spans="3:7" ht="15">
      <c r="C199" s="340"/>
      <c r="D199" s="340"/>
      <c r="E199" s="348"/>
      <c r="F199" s="340"/>
      <c r="G199" s="340"/>
    </row>
    <row r="200" spans="3:7" ht="15">
      <c r="C200" s="340"/>
      <c r="D200" s="340"/>
      <c r="E200" s="348"/>
      <c r="F200" s="340"/>
      <c r="G200" s="340"/>
    </row>
    <row r="201" spans="3:7" ht="15">
      <c r="C201" s="340"/>
      <c r="D201" s="340"/>
      <c r="E201" s="348"/>
      <c r="F201" s="340"/>
      <c r="G201" s="340"/>
    </row>
    <row r="202" spans="3:7" ht="15">
      <c r="C202" s="340"/>
      <c r="D202" s="340"/>
      <c r="E202" s="348"/>
      <c r="F202" s="340"/>
      <c r="G202" s="340"/>
    </row>
    <row r="203" spans="3:7" ht="15">
      <c r="C203" s="340"/>
      <c r="D203" s="340"/>
      <c r="E203" s="348"/>
      <c r="F203" s="340"/>
      <c r="G203" s="340"/>
    </row>
    <row r="204" spans="3:7" ht="15">
      <c r="C204" s="340"/>
      <c r="D204" s="340"/>
      <c r="E204" s="348"/>
      <c r="F204" s="340"/>
      <c r="G204" s="340"/>
    </row>
    <row r="205" spans="3:7" ht="15">
      <c r="C205" s="340"/>
      <c r="D205" s="340"/>
      <c r="E205" s="348"/>
      <c r="F205" s="340"/>
      <c r="G205" s="340"/>
    </row>
    <row r="206" spans="3:7" ht="15">
      <c r="C206" s="340"/>
      <c r="D206" s="340"/>
      <c r="E206" s="348"/>
      <c r="F206" s="340"/>
      <c r="G206" s="340"/>
    </row>
    <row r="207" spans="3:7" ht="15">
      <c r="C207" s="340"/>
      <c r="D207" s="340"/>
      <c r="E207" s="348"/>
      <c r="F207" s="340"/>
      <c r="G207" s="340"/>
    </row>
    <row r="208" spans="3:7" ht="15">
      <c r="C208" s="340"/>
      <c r="D208" s="340"/>
      <c r="E208" s="348"/>
      <c r="F208" s="340"/>
      <c r="G208" s="340"/>
    </row>
    <row r="209" spans="3:7" ht="15">
      <c r="C209" s="340"/>
      <c r="D209" s="340"/>
      <c r="E209" s="348"/>
      <c r="F209" s="340"/>
      <c r="G209" s="340"/>
    </row>
    <row r="210" spans="3:7" ht="15">
      <c r="C210" s="340"/>
      <c r="D210" s="340"/>
      <c r="E210" s="348"/>
      <c r="F210" s="340"/>
      <c r="G210" s="340"/>
    </row>
    <row r="211" spans="3:7" ht="15">
      <c r="C211" s="340"/>
      <c r="D211" s="340"/>
      <c r="E211" s="348"/>
      <c r="F211" s="340"/>
      <c r="G211" s="340"/>
    </row>
    <row r="212" spans="3:7" ht="15">
      <c r="C212" s="340"/>
      <c r="D212" s="340"/>
      <c r="E212" s="348"/>
      <c r="F212" s="340"/>
      <c r="G212" s="340"/>
    </row>
    <row r="213" spans="3:7" ht="15">
      <c r="C213" s="340"/>
      <c r="D213" s="340"/>
      <c r="E213" s="348"/>
      <c r="F213" s="340"/>
      <c r="G213" s="340"/>
    </row>
    <row r="214" spans="3:7" ht="15">
      <c r="C214" s="340"/>
      <c r="D214" s="340"/>
      <c r="E214" s="348"/>
      <c r="F214" s="340"/>
      <c r="G214" s="340"/>
    </row>
    <row r="215" spans="3:7" ht="15">
      <c r="C215" s="340"/>
      <c r="D215" s="340"/>
      <c r="E215" s="348"/>
      <c r="F215" s="340"/>
      <c r="G215" s="340"/>
    </row>
    <row r="216" spans="3:7" ht="15">
      <c r="C216" s="340"/>
      <c r="D216" s="340"/>
      <c r="E216" s="348"/>
      <c r="F216" s="340"/>
      <c r="G216" s="340"/>
    </row>
    <row r="217" spans="3:7" ht="15">
      <c r="C217" s="340"/>
      <c r="D217" s="340"/>
      <c r="E217" s="348"/>
      <c r="F217" s="340"/>
      <c r="G217" s="340"/>
    </row>
    <row r="218" spans="3:7" ht="15">
      <c r="C218" s="340"/>
      <c r="D218" s="340"/>
      <c r="E218" s="348"/>
      <c r="F218" s="340"/>
      <c r="G218" s="340"/>
    </row>
    <row r="219" spans="3:7" ht="15">
      <c r="C219" s="340"/>
      <c r="D219" s="340"/>
      <c r="E219" s="348"/>
      <c r="F219" s="340"/>
      <c r="G219" s="340"/>
    </row>
    <row r="220" spans="3:7" ht="15">
      <c r="C220" s="340"/>
      <c r="D220" s="340"/>
      <c r="E220" s="348"/>
      <c r="F220" s="340"/>
      <c r="G220" s="340"/>
    </row>
    <row r="221" spans="3:7" ht="15">
      <c r="C221" s="340"/>
      <c r="D221" s="340"/>
      <c r="E221" s="348"/>
      <c r="F221" s="340"/>
      <c r="G221" s="340"/>
    </row>
    <row r="222" spans="3:7" ht="15">
      <c r="C222" s="340"/>
      <c r="D222" s="340"/>
      <c r="E222" s="348"/>
      <c r="F222" s="340"/>
      <c r="G222" s="340"/>
    </row>
    <row r="223" spans="3:7" ht="15">
      <c r="C223" s="340"/>
      <c r="D223" s="340"/>
      <c r="E223" s="348"/>
      <c r="F223" s="340"/>
      <c r="G223" s="340"/>
    </row>
    <row r="224" spans="3:7" ht="15">
      <c r="C224" s="340"/>
      <c r="D224" s="340"/>
      <c r="E224" s="348"/>
      <c r="F224" s="340"/>
      <c r="G224" s="340"/>
    </row>
    <row r="225" spans="3:7" ht="15">
      <c r="C225" s="340"/>
      <c r="D225" s="340"/>
      <c r="E225" s="348"/>
      <c r="F225" s="340"/>
      <c r="G225" s="340"/>
    </row>
    <row r="226" spans="3:7" ht="15">
      <c r="C226" s="340"/>
      <c r="D226" s="340"/>
      <c r="E226" s="348"/>
      <c r="F226" s="340"/>
      <c r="G226" s="340"/>
    </row>
    <row r="227" spans="3:7" ht="15">
      <c r="C227" s="340"/>
      <c r="D227" s="340"/>
      <c r="E227" s="348"/>
      <c r="F227" s="340"/>
      <c r="G227" s="340"/>
    </row>
    <row r="228" spans="3:7" ht="15">
      <c r="C228" s="340"/>
      <c r="D228" s="340"/>
      <c r="E228" s="348"/>
      <c r="F228" s="340"/>
      <c r="G228" s="340"/>
    </row>
    <row r="229" spans="3:7" ht="15">
      <c r="C229" s="340"/>
      <c r="D229" s="340"/>
      <c r="E229" s="348"/>
      <c r="F229" s="340"/>
      <c r="G229" s="340"/>
    </row>
    <row r="230" spans="3:7" ht="15">
      <c r="C230" s="340"/>
      <c r="D230" s="340"/>
      <c r="E230" s="348"/>
      <c r="F230" s="340"/>
      <c r="G230" s="340"/>
    </row>
    <row r="231" spans="3:7" ht="15">
      <c r="C231" s="340"/>
      <c r="D231" s="340"/>
      <c r="E231" s="348"/>
      <c r="F231" s="340"/>
      <c r="G231" s="340"/>
    </row>
    <row r="232" spans="3:7" ht="15">
      <c r="C232" s="340"/>
      <c r="D232" s="340"/>
      <c r="E232" s="348"/>
      <c r="F232" s="340"/>
      <c r="G232" s="340"/>
    </row>
    <row r="233" spans="3:7" ht="15">
      <c r="C233" s="340"/>
      <c r="D233" s="340"/>
      <c r="E233" s="348"/>
      <c r="F233" s="340"/>
      <c r="G233" s="340"/>
    </row>
    <row r="234" spans="3:7" ht="15">
      <c r="C234" s="340"/>
      <c r="D234" s="340"/>
      <c r="E234" s="348"/>
      <c r="F234" s="340"/>
      <c r="G234" s="340"/>
    </row>
    <row r="235" spans="3:7" ht="15">
      <c r="C235" s="340"/>
      <c r="D235" s="340"/>
      <c r="E235" s="348"/>
      <c r="F235" s="340"/>
      <c r="G235" s="340"/>
    </row>
    <row r="236" spans="3:7" ht="15">
      <c r="C236" s="340"/>
      <c r="D236" s="340"/>
      <c r="E236" s="348"/>
      <c r="F236" s="340"/>
      <c r="G236" s="340"/>
    </row>
    <row r="237" spans="3:7" ht="15">
      <c r="C237" s="340"/>
      <c r="D237" s="340"/>
      <c r="E237" s="348"/>
      <c r="F237" s="340"/>
      <c r="G237" s="340"/>
    </row>
    <row r="238" spans="3:7" ht="15">
      <c r="C238" s="340"/>
      <c r="D238" s="340"/>
      <c r="E238" s="348"/>
      <c r="F238" s="340"/>
      <c r="G238" s="340"/>
    </row>
    <row r="239" spans="3:7" ht="15">
      <c r="C239" s="340"/>
      <c r="D239" s="340"/>
      <c r="E239" s="348"/>
      <c r="F239" s="340"/>
      <c r="G239" s="340"/>
    </row>
    <row r="240" spans="3:7" ht="15">
      <c r="C240" s="340"/>
      <c r="D240" s="340"/>
      <c r="E240" s="348"/>
      <c r="F240" s="340"/>
      <c r="G240" s="340"/>
    </row>
    <row r="241" spans="3:7" ht="15">
      <c r="C241" s="340"/>
      <c r="D241" s="340"/>
      <c r="E241" s="348"/>
      <c r="F241" s="340"/>
      <c r="G241" s="340"/>
    </row>
    <row r="242" spans="3:7" ht="15">
      <c r="C242" s="340"/>
      <c r="D242" s="340"/>
      <c r="E242" s="348"/>
      <c r="F242" s="340"/>
      <c r="G242" s="340"/>
    </row>
    <row r="243" spans="3:7" ht="15">
      <c r="C243" s="340"/>
      <c r="D243" s="340"/>
      <c r="E243" s="348"/>
      <c r="F243" s="340"/>
      <c r="G243" s="340"/>
    </row>
    <row r="244" spans="3:7" ht="15">
      <c r="C244" s="340"/>
      <c r="D244" s="340"/>
      <c r="E244" s="348"/>
      <c r="F244" s="340"/>
      <c r="G244" s="340"/>
    </row>
    <row r="245" spans="3:7" ht="15">
      <c r="C245" s="340"/>
      <c r="D245" s="340"/>
      <c r="E245" s="348"/>
      <c r="F245" s="340"/>
      <c r="G245" s="340"/>
    </row>
    <row r="246" spans="3:7" ht="15">
      <c r="C246" s="340"/>
      <c r="D246" s="340"/>
      <c r="E246" s="348"/>
      <c r="F246" s="340"/>
      <c r="G246" s="340"/>
    </row>
    <row r="247" spans="3:7" ht="15">
      <c r="C247" s="340"/>
      <c r="D247" s="340"/>
      <c r="E247" s="348"/>
      <c r="F247" s="340"/>
      <c r="G247" s="340"/>
    </row>
    <row r="248" spans="3:7" ht="15">
      <c r="C248" s="340"/>
      <c r="D248" s="340"/>
      <c r="E248" s="348"/>
      <c r="F248" s="340"/>
      <c r="G248" s="340"/>
    </row>
    <row r="249" spans="3:7" ht="15">
      <c r="C249" s="340"/>
      <c r="D249" s="340"/>
      <c r="E249" s="348"/>
      <c r="F249" s="340"/>
      <c r="G249" s="340"/>
    </row>
    <row r="250" spans="3:7" ht="15">
      <c r="C250" s="340"/>
      <c r="D250" s="340"/>
      <c r="E250" s="348"/>
      <c r="F250" s="340"/>
      <c r="G250" s="340"/>
    </row>
    <row r="251" spans="3:7" ht="15">
      <c r="C251" s="340"/>
      <c r="D251" s="340"/>
      <c r="E251" s="348"/>
      <c r="F251" s="340"/>
      <c r="G251" s="340"/>
    </row>
    <row r="252" spans="3:7" ht="15">
      <c r="C252" s="340"/>
      <c r="D252" s="340"/>
      <c r="E252" s="348"/>
      <c r="F252" s="340"/>
      <c r="G252" s="340"/>
    </row>
    <row r="253" spans="3:7" ht="15">
      <c r="C253" s="340"/>
      <c r="D253" s="340"/>
      <c r="E253" s="348"/>
      <c r="F253" s="340"/>
      <c r="G253" s="340"/>
    </row>
    <row r="254" spans="3:7" ht="15">
      <c r="C254" s="340"/>
      <c r="D254" s="340"/>
      <c r="E254" s="348"/>
      <c r="F254" s="340"/>
      <c r="G254" s="340"/>
    </row>
    <row r="255" spans="3:7" ht="15">
      <c r="C255" s="340"/>
      <c r="D255" s="340"/>
      <c r="E255" s="348"/>
      <c r="F255" s="340"/>
      <c r="G255" s="340"/>
    </row>
    <row r="256" spans="3:7" ht="15">
      <c r="C256" s="340"/>
      <c r="D256" s="340"/>
      <c r="E256" s="348"/>
      <c r="F256" s="340"/>
      <c r="G256" s="340"/>
    </row>
    <row r="257" spans="3:7" ht="15">
      <c r="C257" s="340"/>
      <c r="D257" s="340"/>
      <c r="E257" s="348"/>
      <c r="F257" s="340"/>
      <c r="G257" s="340"/>
    </row>
    <row r="258" spans="3:7" ht="15">
      <c r="C258" s="340"/>
      <c r="D258" s="340"/>
      <c r="E258" s="348"/>
      <c r="F258" s="340"/>
      <c r="G258" s="340"/>
    </row>
    <row r="259" spans="3:7" ht="15">
      <c r="C259" s="340"/>
      <c r="D259" s="340"/>
      <c r="E259" s="348"/>
      <c r="F259" s="340"/>
      <c r="G259" s="340"/>
    </row>
    <row r="260" spans="3:7" ht="15">
      <c r="C260" s="340"/>
      <c r="D260" s="340"/>
      <c r="E260" s="348"/>
      <c r="F260" s="340"/>
      <c r="G260" s="340"/>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row r="600" spans="3:7" ht="15">
      <c r="C600" s="340"/>
      <c r="D600" s="340"/>
      <c r="E600" s="348"/>
      <c r="F600" s="340"/>
      <c r="G600" s="340"/>
    </row>
  </sheetData>
  <sheetProtection algorithmName="SHA-512" hashValue="5fudUvwWQ+XnokzemtHvj7ZJATPXXEXz//3RuYxLKDI1FuIbUjYYJtj/Iz8XlJdfcEtDhjO8YMLwD77v8xYHsw==" saltValue="Qy1aU6r1uZplWX7brbbI2w==" spinCount="100000" sheet="1" objects="1" scenarios="1"/>
  <mergeCells count="10">
    <mergeCell ref="C45:E45"/>
    <mergeCell ref="I45:L45"/>
    <mergeCell ref="I46:L46"/>
    <mergeCell ref="I47:L47"/>
    <mergeCell ref="C35:E43"/>
    <mergeCell ref="F39:H39"/>
    <mergeCell ref="F40:H40"/>
    <mergeCell ref="F41:H41"/>
    <mergeCell ref="C44:E44"/>
    <mergeCell ref="I44:L44"/>
  </mergeCells>
  <conditionalFormatting sqref="M4:M34">
    <cfRule type="cellIs" priority="182" dxfId="100" operator="greaterThan">
      <formula>0</formula>
    </cfRule>
  </conditionalFormatting>
  <conditionalFormatting sqref="M35">
    <cfRule type="cellIs" priority="267" dxfId="3" operator="greaterThan">
      <formula>0</formula>
    </cfRule>
  </conditionalFormatting>
  <conditionalFormatting sqref="O4:O34">
    <cfRule type="cellIs" priority="181" dxfId="24" operator="greaterThan">
      <formula>$O$39</formula>
    </cfRule>
    <cfRule type="cellIs" priority="180" dxfId="97" operator="equal">
      <formula>"                            you"</formula>
    </cfRule>
    <cfRule type="cellIs" priority="179" dxfId="29" operator="equal">
      <formula>"                            Steve"</formula>
    </cfRule>
  </conditionalFormatting>
  <conditionalFormatting sqref="O37">
    <cfRule type="cellIs" priority="260" dxfId="3" operator="greaterThan">
      <formula>$O$39</formula>
    </cfRule>
  </conditionalFormatting>
  <conditionalFormatting sqref="Q4:Q34">
    <cfRule type="cellIs" priority="213" dxfId="6" operator="greaterThan">
      <formula>$Q$39</formula>
    </cfRule>
  </conditionalFormatting>
  <conditionalFormatting sqref="Q36">
    <cfRule type="cellIs" priority="207" dxfId="4" operator="greaterThan">
      <formula>$Q$41</formula>
    </cfRule>
    <cfRule type="cellIs" priority="193" dxfId="2" operator="equal">
      <formula>$Q$41+AVERAGE($Q$4:$Q$34)</formula>
    </cfRule>
  </conditionalFormatting>
  <conditionalFormatting sqref="Q37">
    <cfRule type="cellIs" priority="224" dxfId="3" operator="greaterThan">
      <formula>$Q$39</formula>
    </cfRule>
    <cfRule type="cellIs" priority="223" dxfId="2" operator="equal">
      <formula>$Q$39+MAX($Q$4:$Q$34)</formula>
    </cfRule>
  </conditionalFormatting>
  <conditionalFormatting sqref="R4:R34">
    <cfRule type="cellIs" priority="178" dxfId="6" operator="between">
      <formula>$R$39</formula>
      <formula>99999</formula>
    </cfRule>
  </conditionalFormatting>
  <conditionalFormatting sqref="R36">
    <cfRule type="cellIs" priority="206" dxfId="2" operator="equal">
      <formula>$R$41+AVERAGE($R$4:$R$34)</formula>
    </cfRule>
    <cfRule type="cellIs" priority="265" dxfId="4" operator="greaterThan">
      <formula>$R$41</formula>
    </cfRule>
  </conditionalFormatting>
  <conditionalFormatting sqref="R37">
    <cfRule type="cellIs" priority="252" dxfId="3" operator="greaterThan">
      <formula>$R$39</formula>
    </cfRule>
    <cfRule type="cellIs" priority="251" dxfId="2" operator="equal">
      <formula>$R$39+MAX($R$4:$R$34)</formula>
    </cfRule>
  </conditionalFormatting>
  <conditionalFormatting sqref="S4:S34">
    <cfRule type="cellIs" priority="277" dxfId="6" operator="lessThan">
      <formula>$S$40</formula>
    </cfRule>
  </conditionalFormatting>
  <conditionalFormatting sqref="S36">
    <cfRule type="cellIs" priority="157" dxfId="4" operator="lessThan">
      <formula>$S$41</formula>
    </cfRule>
    <cfRule type="cellIs" priority="156" dxfId="2" operator="equal">
      <formula>$S$41+AVERAGE($S$4:$S$34)</formula>
    </cfRule>
  </conditionalFormatting>
  <conditionalFormatting sqref="S37">
    <cfRule type="cellIs" priority="246" dxfId="3" operator="greaterThan">
      <formula>$S$39</formula>
    </cfRule>
    <cfRule type="cellIs" priority="245" dxfId="2" operator="equal">
      <formula>$S$39+MAX($S$4:$S$34)</formula>
    </cfRule>
  </conditionalFormatting>
  <conditionalFormatting sqref="S38">
    <cfRule type="cellIs" priority="170" dxfId="2" operator="equal">
      <formula>$S$40+MIN($S$4:$S$34)</formula>
    </cfRule>
    <cfRule type="cellIs" priority="266" dxfId="3" operator="lessThan">
      <formula>$S$40</formula>
    </cfRule>
  </conditionalFormatting>
  <conditionalFormatting sqref="T4:T34">
    <cfRule type="cellIs" priority="40" dxfId="24" operator="greaterThan">
      <formula>$T$41</formula>
    </cfRule>
  </conditionalFormatting>
  <conditionalFormatting sqref="U4:U34">
    <cfRule type="cellIs" priority="39" dxfId="24" operator="greaterThan">
      <formula>$U$41</formula>
    </cfRule>
  </conditionalFormatting>
  <conditionalFormatting sqref="W4:W34">
    <cfRule type="cellIs" priority="211" dxfId="6" operator="greaterThan">
      <formula>$W$39</formula>
    </cfRule>
  </conditionalFormatting>
  <conditionalFormatting sqref="W36">
    <cfRule type="cellIs" priority="189" dxfId="2" operator="equal">
      <formula>$W$41+AVERAGE($W$4:$W$34)</formula>
    </cfRule>
    <cfRule type="cellIs" priority="190" dxfId="4" operator="greaterThan">
      <formula>$W$41</formula>
    </cfRule>
  </conditionalFormatting>
  <conditionalFormatting sqref="W37">
    <cfRule type="cellIs" priority="220" dxfId="3" operator="greaterThan">
      <formula>$W$39</formula>
    </cfRule>
    <cfRule type="cellIs" priority="171" dxfId="2" operator="equal">
      <formula>$W$39+MAX($W$4:$W$34)</formula>
    </cfRule>
  </conditionalFormatting>
  <conditionalFormatting sqref="X4:X34">
    <cfRule type="cellIs" priority="176" dxfId="6" operator="between">
      <formula>$X$39</formula>
      <formula>9999</formula>
    </cfRule>
  </conditionalFormatting>
  <conditionalFormatting sqref="X36">
    <cfRule type="cellIs" priority="203" dxfId="4" operator="greaterThan">
      <formula>$X$41</formula>
    </cfRule>
    <cfRule type="cellIs" priority="202" dxfId="2" operator="equal">
      <formula>$X$41+AVERAGE($X$4:$X$34)</formula>
    </cfRule>
  </conditionalFormatting>
  <conditionalFormatting sqref="X37">
    <cfRule type="cellIs" priority="244" dxfId="3" operator="greaterThan">
      <formula>$X$39</formula>
    </cfRule>
    <cfRule type="cellIs" priority="243" dxfId="2" operator="equal">
      <formula>$X$39+MAX($X$4:$X$34)</formula>
    </cfRule>
  </conditionalFormatting>
  <conditionalFormatting sqref="Y4:Y34">
    <cfRule type="cellIs" priority="283" dxfId="6" operator="lessThan">
      <formula>$Y$40</formula>
    </cfRule>
  </conditionalFormatting>
  <conditionalFormatting sqref="Y36">
    <cfRule type="cellIs" priority="153" dxfId="4" operator="lessThan">
      <formula>$Y$41</formula>
    </cfRule>
    <cfRule type="cellIs" priority="152" dxfId="2" operator="equal">
      <formula>$Y$41+AVERAGE($Y$4:$Y$34)</formula>
    </cfRule>
  </conditionalFormatting>
  <conditionalFormatting sqref="Y37">
    <cfRule type="cellIs" priority="242" dxfId="3" operator="greaterThan">
      <formula>$Y$39</formula>
    </cfRule>
    <cfRule type="cellIs" priority="241" dxfId="2" operator="equal">
      <formula>$Y$39+MAX($Y$4:$Y$34)</formula>
    </cfRule>
  </conditionalFormatting>
  <conditionalFormatting sqref="Y38">
    <cfRule type="cellIs" priority="167" dxfId="3" operator="lessThan">
      <formula>$Y$40</formula>
    </cfRule>
    <cfRule type="cellIs" priority="166" dxfId="2" operator="equal">
      <formula>$Y$40+MIN($Y$4:$Y$34)</formula>
    </cfRule>
  </conditionalFormatting>
  <conditionalFormatting sqref="Z4:Z34">
    <cfRule type="cellIs" priority="10" dxfId="24" operator="greaterThan">
      <formula>$Z$41</formula>
    </cfRule>
  </conditionalFormatting>
  <conditionalFormatting sqref="AA4:AA34">
    <cfRule type="cellIs" priority="9" dxfId="24" operator="greaterThan">
      <formula>$AA$41</formula>
    </cfRule>
  </conditionalFormatting>
  <conditionalFormatting sqref="AC4:AC34">
    <cfRule type="cellIs" priority="210" dxfId="6" operator="greaterThan">
      <formula>$AC$39</formula>
    </cfRule>
  </conditionalFormatting>
  <conditionalFormatting sqref="AC36">
    <cfRule type="cellIs" priority="188" dxfId="4" operator="greaterThan">
      <formula>$AC$41</formula>
    </cfRule>
    <cfRule type="cellIs" priority="187" dxfId="2" operator="equal">
      <formula>$AC$41+AVERAGE($AC$4:$AC$34)</formula>
    </cfRule>
  </conditionalFormatting>
  <conditionalFormatting sqref="AC37">
    <cfRule type="cellIs" priority="218" dxfId="2" operator="equal">
      <formula>$AC$39+MAX($AC$4:$AC$34)</formula>
    </cfRule>
    <cfRule type="cellIs" priority="219" dxfId="3" operator="greaterThan">
      <formula>$AC$39</formula>
    </cfRule>
  </conditionalFormatting>
  <conditionalFormatting sqref="AD4:AD34">
    <cfRule type="cellIs" priority="175" dxfId="6" operator="between">
      <formula>$AD$39</formula>
      <formula>9999</formula>
    </cfRule>
  </conditionalFormatting>
  <conditionalFormatting sqref="AD36">
    <cfRule type="cellIs" priority="201" dxfId="4" operator="greaterThan">
      <formula>$AD$41</formula>
    </cfRule>
    <cfRule type="cellIs" priority="200" dxfId="2" operator="equal">
      <formula>$AD$41+AVERAGE($AD$4:$AD$34)</formula>
    </cfRule>
  </conditionalFormatting>
  <conditionalFormatting sqref="AD37">
    <cfRule type="cellIs" priority="239" dxfId="2" operator="equal">
      <formula>$AD$39+MAX($AD$4:$AD$34)</formula>
    </cfRule>
    <cfRule type="cellIs" priority="240" dxfId="3" operator="greaterThan">
      <formula>$AD$39</formula>
    </cfRule>
  </conditionalFormatting>
  <conditionalFormatting sqref="AE4:AE34">
    <cfRule type="cellIs" priority="284" dxfId="6" operator="lessThan">
      <formula>$AE$40</formula>
    </cfRule>
  </conditionalFormatting>
  <conditionalFormatting sqref="AE36">
    <cfRule type="cellIs" priority="150" dxfId="2" operator="equal">
      <formula>$AE$41+AVERAGE($AE$4:$AE$34)</formula>
    </cfRule>
    <cfRule type="cellIs" priority="151" dxfId="4" operator="lessThan">
      <formula>$AE$41</formula>
    </cfRule>
  </conditionalFormatting>
  <conditionalFormatting sqref="AE37">
    <cfRule type="cellIs" priority="237" dxfId="2" operator="equal">
      <formula>$AE$39+MAX($AE$4:$AE$34)</formula>
    </cfRule>
    <cfRule type="cellIs" priority="238" dxfId="3" operator="greaterThan">
      <formula>$AE$39</formula>
    </cfRule>
  </conditionalFormatting>
  <conditionalFormatting sqref="AE38">
    <cfRule type="cellIs" priority="164" dxfId="2" operator="equal">
      <formula>$AE$40+MIN($AE$4:$AE$34)</formula>
    </cfRule>
    <cfRule type="cellIs" priority="165" dxfId="3" operator="lessThan">
      <formula>$AE$40</formula>
    </cfRule>
  </conditionalFormatting>
  <conditionalFormatting sqref="AF4:AF34">
    <cfRule type="cellIs" priority="27" dxfId="24" operator="greaterThan">
      <formula>$AF$41</formula>
    </cfRule>
  </conditionalFormatting>
  <conditionalFormatting sqref="AG4:AG34">
    <cfRule type="cellIs" priority="26" dxfId="24" operator="greaterThan">
      <formula>$AG$41</formula>
    </cfRule>
  </conditionalFormatting>
  <conditionalFormatting sqref="AI4 AI6 AI8 AI10 AI12 AI14 AI16 AI18 AI20 AI22 AI24 AI26 AI28 AI30 AI32 AI34">
    <cfRule type="containsBlanks" priority="257" dxfId="37">
      <formula>LEN(TRIM(AI4))=0</formula>
    </cfRule>
  </conditionalFormatting>
  <conditionalFormatting sqref="AI4:AI34">
    <cfRule type="cellIs" priority="258" dxfId="6" operator="lessThan">
      <formula>$AI$40</formula>
    </cfRule>
  </conditionalFormatting>
  <conditionalFormatting sqref="AI5 AI7 AI9 AI11 AI13 AI15 AI17 AI19 AI21 AI23 AI25 AI27 AI29 AI31 AI33">
    <cfRule type="containsBlanks" priority="256" dxfId="29">
      <formula>LEN(TRIM(AI5))=0</formula>
    </cfRule>
  </conditionalFormatting>
  <conditionalFormatting sqref="AI36">
    <cfRule type="cellIs" priority="259" dxfId="4" operator="lessThan">
      <formula>$AI$41</formula>
    </cfRule>
  </conditionalFormatting>
  <conditionalFormatting sqref="AI38">
    <cfRule type="cellIs" priority="268" dxfId="3" operator="lessThan">
      <formula>$AI$40</formula>
    </cfRule>
  </conditionalFormatting>
  <conditionalFormatting sqref="AK4 AK6 AK8 AK10 AK12 AK14 AK16 AK18 AK20 AK22 AK24 AK26 AK28 AK30 AK32 AK34">
    <cfRule type="containsBlanks" priority="269" dxfId="32">
      <formula>LEN(TRIM(AK4))=0</formula>
    </cfRule>
  </conditionalFormatting>
  <conditionalFormatting sqref="AK4:AK34">
    <cfRule type="cellIs" priority="285" dxfId="24" operator="lessThan">
      <formula>$AK$40</formula>
    </cfRule>
    <cfRule type="cellIs" priority="275" dxfId="30" operator="greaterThan">
      <formula>$AK$39</formula>
    </cfRule>
  </conditionalFormatting>
  <conditionalFormatting sqref="AK5 AK7 AK9 AK11 AK13 AK15 AK17 AK19 AK21 AK23 AK25 AK27 AK29 AK31 AK33">
    <cfRule type="containsBlanks" priority="274" dxfId="29">
      <formula>LEN(TRIM(AK5))=0</formula>
    </cfRule>
  </conditionalFormatting>
  <conditionalFormatting sqref="AK37">
    <cfRule type="cellIs" priority="264" dxfId="28" operator="greaterThan">
      <formula>$AK$39</formula>
    </cfRule>
  </conditionalFormatting>
  <conditionalFormatting sqref="AK38">
    <cfRule type="cellIs" priority="263" dxfId="3" operator="lessThan">
      <formula>$AK$40</formula>
    </cfRule>
  </conditionalFormatting>
  <conditionalFormatting sqref="AM4:AM34">
    <cfRule type="cellIs" priority="270" dxfId="6" operator="greaterThan">
      <formula>$AM$39</formula>
    </cfRule>
  </conditionalFormatting>
  <conditionalFormatting sqref="AM37">
    <cfRule type="cellIs" priority="262" dxfId="3" operator="greaterThan">
      <formula>$AM$39</formula>
    </cfRule>
  </conditionalFormatting>
  <conditionalFormatting sqref="AO4:AO34">
    <cfRule type="cellIs" priority="255" dxfId="24" operator="greaterThan">
      <formula>$AO$39</formula>
    </cfRule>
  </conditionalFormatting>
  <conditionalFormatting sqref="AO36">
    <cfRule type="cellIs" priority="254" dxfId="4" operator="greaterThan">
      <formula>$AO$41</formula>
    </cfRule>
  </conditionalFormatting>
  <conditionalFormatting sqref="AO37">
    <cfRule type="cellIs" priority="253" dxfId="3" operator="greaterThan">
      <formula>$AO$39</formula>
    </cfRule>
  </conditionalFormatting>
  <conditionalFormatting sqref="AP4:AP34">
    <cfRule type="cellIs" priority="141" dxfId="6" operator="greaterThan">
      <formula>$AP$39</formula>
    </cfRule>
  </conditionalFormatting>
  <conditionalFormatting sqref="AP36">
    <cfRule type="cellIs" priority="140" dxfId="4" operator="greaterThan">
      <formula>$AP$41</formula>
    </cfRule>
    <cfRule type="cellIs" priority="139" dxfId="2" operator="equal">
      <formula>$AP$41+AVERAGE($AP$4:$AP$34)</formula>
    </cfRule>
  </conditionalFormatting>
  <conditionalFormatting sqref="AP37">
    <cfRule type="cellIs" priority="24" dxfId="3" operator="greaterThan">
      <formula>$AP$39</formula>
    </cfRule>
    <cfRule type="cellIs" priority="23" dxfId="2" operator="equal">
      <formula>$AP$39+MAX($AP$4:$AP$34)</formula>
    </cfRule>
  </conditionalFormatting>
  <conditionalFormatting sqref="AQ4:AQ34">
    <cfRule type="cellIs" priority="138" dxfId="6" operator="between">
      <formula>$AQ$39</formula>
      <formula>9999</formula>
    </cfRule>
  </conditionalFormatting>
  <conditionalFormatting sqref="AQ36">
    <cfRule type="cellIs" priority="137" dxfId="4" operator="greaterThan">
      <formula>$AQ$41</formula>
    </cfRule>
    <cfRule type="cellIs" priority="136" dxfId="2" operator="equal">
      <formula>$AQ$41+AVERAGE($AQ$4:$AQ$34)</formula>
    </cfRule>
  </conditionalFormatting>
  <conditionalFormatting sqref="AQ37">
    <cfRule type="cellIs" priority="143" dxfId="3" operator="greaterThan">
      <formula>$AQ$39</formula>
    </cfRule>
    <cfRule type="cellIs" priority="142" dxfId="2" operator="equal">
      <formula>$AQ$39+MAX($AQ$4:$AQ$34)</formula>
    </cfRule>
  </conditionalFormatting>
  <conditionalFormatting sqref="AR4:AR34">
    <cfRule type="cellIs" priority="208" dxfId="6" operator="greaterThan">
      <formula>$AR$39</formula>
    </cfRule>
  </conditionalFormatting>
  <conditionalFormatting sqref="AR36">
    <cfRule type="cellIs" priority="184" dxfId="4" operator="greaterThan">
      <formula>$AR$41</formula>
    </cfRule>
    <cfRule type="cellIs" priority="183" dxfId="2" operator="equal">
      <formula>$AR$41+AVERAGE($AR$4:$AR$34)</formula>
    </cfRule>
  </conditionalFormatting>
  <conditionalFormatting sqref="AR37">
    <cfRule type="cellIs" priority="215" dxfId="3" operator="greaterThan">
      <formula>$AR$39</formula>
    </cfRule>
    <cfRule type="cellIs" priority="214" dxfId="2" operator="equal">
      <formula>$AR$39+MAX($AR$4:$AR$34)</formula>
    </cfRule>
  </conditionalFormatting>
  <conditionalFormatting sqref="AS4:AS34">
    <cfRule type="cellIs" priority="172" dxfId="6" operator="between">
      <formula>$AS$39</formula>
      <formula>9999</formula>
    </cfRule>
  </conditionalFormatting>
  <conditionalFormatting sqref="AS36">
    <cfRule type="cellIs" priority="194" dxfId="2" operator="equal">
      <formula>$AS$41+AVERAGE($AS$4:$AS$34)</formula>
    </cfRule>
    <cfRule type="cellIs" priority="195" dxfId="4" operator="greaterThan">
      <formula>$AS$41</formula>
    </cfRule>
  </conditionalFormatting>
  <conditionalFormatting sqref="AS37">
    <cfRule type="cellIs" priority="228" dxfId="3" operator="greaterThan">
      <formula>$AS$39</formula>
    </cfRule>
    <cfRule type="cellIs" priority="227" dxfId="2" operator="equal">
      <formula>$AS$39+MAX($AS$4:$AS$34)</formula>
    </cfRule>
  </conditionalFormatting>
  <dataValidations count="4">
    <dataValidation type="decimal" allowBlank="1" showInputMessage="1" showErrorMessage="1" errorTitle="Numbers Only" error="Enter Numbers Only" sqref="AM4:AM38 W39:AA41 AJ39:AJ40 Q39:S41 AR39:AS41 AC39:AE41 AI40:AI41 AQ41 AP39:AP41 AO41 AK40 I4:AK38 AO4:AR38">
      <formula1>0</formula1>
      <formula2>99999999</formula2>
    </dataValidation>
    <dataValidation allowBlank="1" showInputMessage="1" showErrorMessage="1" errorTitle="Numbers Only" error="Enter Numbers Only" sqref="AB39:AB41 AI39 AJ41:AK41 AO39:AO40 AK39 AQ39:AQ40 O39:P41 AF39:AH41 T39:V41 AL39:AN41"/>
    <dataValidation type="custom" allowBlank="1" showInputMessage="1" showErrorMessage="1" error="Only the less than symbol &quot;&lt;&quot; may be entered in this column." sqref="AL4:AL34 AN4:AN34">
      <formula1>AL4:AL12318="&lt;"</formula1>
    </dataValidation>
    <dataValidation type="decimal" allowBlank="1" showInputMessage="1" showErrorMessage="1" error="Enter Numbers Only" sqref="Z2:AA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B1:CB599"/>
  <sheetViews>
    <sheetView zoomScale="60" zoomScaleNormal="60" zoomScalePageLayoutView="55" workbookViewId="0" topLeftCell="W16">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80" width="8.7109375" style="156" customWidth="1"/>
    <col min="81" max="16384" width="8.7109375" style="19" customWidth="1"/>
  </cols>
  <sheetData>
    <row r="1" spans="2:80"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334"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row>
    <row r="2" spans="2:80" s="6" customFormat="1" ht="111" customHeight="1" hidden="1" thickBot="1">
      <c r="B2" s="88"/>
      <c r="C2" s="7"/>
      <c r="D2" s="7"/>
      <c r="E2" s="8"/>
      <c r="F2" s="9"/>
      <c r="G2" s="9"/>
      <c r="H2" s="9" t="s">
        <v>227</v>
      </c>
      <c r="I2" s="10">
        <v>46529</v>
      </c>
      <c r="J2" s="337">
        <v>50050</v>
      </c>
      <c r="K2" s="337"/>
      <c r="L2" s="337">
        <v>50050</v>
      </c>
      <c r="M2" s="337">
        <v>80998</v>
      </c>
      <c r="N2" s="337">
        <v>10</v>
      </c>
      <c r="O2" s="11" t="s">
        <v>228</v>
      </c>
      <c r="P2" s="10">
        <v>80082</v>
      </c>
      <c r="Q2" s="337">
        <v>80082</v>
      </c>
      <c r="R2" s="337"/>
      <c r="S2" s="337">
        <v>80358</v>
      </c>
      <c r="T2" s="337"/>
      <c r="U2" s="11"/>
      <c r="V2" s="654" t="s">
        <v>229</v>
      </c>
      <c r="W2" s="655" t="s">
        <v>229</v>
      </c>
      <c r="X2" s="655"/>
      <c r="Y2" s="655"/>
      <c r="Z2" s="611"/>
      <c r="AA2" s="612"/>
      <c r="AB2" s="10" t="s">
        <v>230</v>
      </c>
      <c r="AC2" s="337" t="s">
        <v>230</v>
      </c>
      <c r="AD2" s="337"/>
      <c r="AE2" s="337">
        <v>81011</v>
      </c>
      <c r="AF2" s="337"/>
      <c r="AG2" s="11"/>
      <c r="AH2" s="10" t="s">
        <v>231</v>
      </c>
      <c r="AI2" s="11" t="s">
        <v>231</v>
      </c>
      <c r="AJ2" s="10" t="s">
        <v>232</v>
      </c>
      <c r="AK2" s="11" t="s">
        <v>232</v>
      </c>
      <c r="AL2" s="337"/>
      <c r="AM2" s="13" t="s">
        <v>233</v>
      </c>
      <c r="AN2" s="10"/>
      <c r="AO2" s="11">
        <v>51040</v>
      </c>
      <c r="AP2" s="337"/>
      <c r="AQ2" s="505"/>
      <c r="AR2" s="337">
        <v>665</v>
      </c>
      <c r="AS2" s="337"/>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row>
    <row r="3" spans="2:80" s="6" customFormat="1" ht="220.5" customHeight="1" hidden="1" thickBot="1">
      <c r="B3" s="89" t="s">
        <v>165</v>
      </c>
      <c r="C3" s="16" t="s">
        <v>236</v>
      </c>
      <c r="D3" s="16" t="s">
        <v>237</v>
      </c>
      <c r="E3" s="32" t="s">
        <v>238</v>
      </c>
      <c r="F3" s="16" t="s">
        <v>239</v>
      </c>
      <c r="G3" s="16" t="s">
        <v>240</v>
      </c>
      <c r="H3" s="16" t="s">
        <v>241</v>
      </c>
      <c r="I3" s="14" t="s">
        <v>242</v>
      </c>
      <c r="J3" s="338" t="s">
        <v>243</v>
      </c>
      <c r="K3" s="338" t="s">
        <v>244</v>
      </c>
      <c r="L3" s="338" t="s">
        <v>246</v>
      </c>
      <c r="M3" s="338" t="s">
        <v>247</v>
      </c>
      <c r="N3" s="338" t="s">
        <v>248</v>
      </c>
      <c r="O3" s="15" t="s">
        <v>249</v>
      </c>
      <c r="P3" s="14" t="s">
        <v>250</v>
      </c>
      <c r="Q3" s="338" t="s">
        <v>251</v>
      </c>
      <c r="R3" s="338" t="s">
        <v>252</v>
      </c>
      <c r="S3" s="338" t="s">
        <v>253</v>
      </c>
      <c r="T3" s="338" t="s">
        <v>254</v>
      </c>
      <c r="U3" s="15" t="s">
        <v>255</v>
      </c>
      <c r="V3" s="654" t="s">
        <v>262</v>
      </c>
      <c r="W3" s="655" t="s">
        <v>263</v>
      </c>
      <c r="X3" s="655" t="s">
        <v>264</v>
      </c>
      <c r="Y3" s="655" t="s">
        <v>265</v>
      </c>
      <c r="Z3" s="611" t="s">
        <v>266</v>
      </c>
      <c r="AA3" s="612" t="s">
        <v>267</v>
      </c>
      <c r="AB3" s="14" t="s">
        <v>268</v>
      </c>
      <c r="AC3" s="338" t="s">
        <v>269</v>
      </c>
      <c r="AD3" s="338" t="s">
        <v>270</v>
      </c>
      <c r="AE3" s="338" t="s">
        <v>271</v>
      </c>
      <c r="AF3" s="338" t="s">
        <v>272</v>
      </c>
      <c r="AG3" s="15" t="s">
        <v>273</v>
      </c>
      <c r="AH3" s="14" t="s">
        <v>274</v>
      </c>
      <c r="AI3" s="15" t="s">
        <v>275</v>
      </c>
      <c r="AJ3" s="4" t="s">
        <v>276</v>
      </c>
      <c r="AK3" s="335" t="s">
        <v>277</v>
      </c>
      <c r="AL3" s="338" t="s">
        <v>279</v>
      </c>
      <c r="AM3" s="18" t="s">
        <v>280</v>
      </c>
      <c r="AN3" s="14" t="s">
        <v>281</v>
      </c>
      <c r="AO3" s="15" t="s">
        <v>282</v>
      </c>
      <c r="AP3" s="148" t="s">
        <v>296</v>
      </c>
      <c r="AQ3" s="334" t="s">
        <v>297</v>
      </c>
      <c r="AR3" s="148" t="s">
        <v>300</v>
      </c>
      <c r="AS3" s="148"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row>
    <row r="4" spans="2:45" ht="21" customHeight="1">
      <c r="B4" s="88"/>
      <c r="C4" s="325" t="str">
        <f>'Permit Limits'!E5</f>
        <v>TN0020621</v>
      </c>
      <c r="D4" s="325" t="str">
        <f>'Permit Limits'!D10</f>
        <v>External Outfall</v>
      </c>
      <c r="E4" s="326" t="str">
        <f>'Permit Limits'!E10</f>
        <v>001</v>
      </c>
      <c r="F4" s="325">
        <f>'Permit Limits'!H5</f>
        <v>2024</v>
      </c>
      <c r="G4" s="20" t="s">
        <v>336</v>
      </c>
      <c r="H4" s="327">
        <v>1</v>
      </c>
      <c r="I4" s="52"/>
      <c r="J4" s="53"/>
      <c r="K4" s="53"/>
      <c r="L4" s="53"/>
      <c r="M4" s="65"/>
      <c r="N4" s="65"/>
      <c r="O4" s="67"/>
      <c r="P4" s="64"/>
      <c r="Q4" s="65"/>
      <c r="R4" s="354" t="str">
        <f>IF(Q4&lt;&gt;0,(8.34*L4*Q4),"")</f>
        <v/>
      </c>
      <c r="S4" s="354" t="str">
        <f>IF(P4&lt;&gt;0,(1-Q4/P4)*100,"")</f>
        <v/>
      </c>
      <c r="T4" s="299"/>
      <c r="U4" s="68"/>
      <c r="V4" s="656"/>
      <c r="W4" s="53"/>
      <c r="X4" s="657" t="str">
        <f aca="true" t="shared" si="0" ref="X4:X33">IF(W4&lt;&gt;0,(8.34*L4*W4),"")</f>
        <v/>
      </c>
      <c r="Y4" s="657" t="str">
        <f aca="true" t="shared" si="1" ref="Y4:Y33">IF(V4&lt;&gt;0,(1-W4/V4)*100,"")</f>
        <v/>
      </c>
      <c r="Z4" s="306"/>
      <c r="AA4" s="615"/>
      <c r="AB4" s="64"/>
      <c r="AC4" s="65"/>
      <c r="AD4" s="354" t="str">
        <f aca="true" t="shared" si="2" ref="AD4:AD33">IF(AC4&lt;&gt;0,(8.34*L4*AC4),"")</f>
        <v/>
      </c>
      <c r="AE4" s="356" t="str">
        <f>IF(AB4&lt;&gt;0,(1-AC4/AB4)*100,"")</f>
        <v/>
      </c>
      <c r="AF4" s="596"/>
      <c r="AG4" s="68"/>
      <c r="AH4" s="64"/>
      <c r="AI4" s="67"/>
      <c r="AJ4" s="64"/>
      <c r="AK4" s="67"/>
      <c r="AL4" s="54"/>
      <c r="AM4" s="69"/>
      <c r="AN4" s="54"/>
      <c r="AO4" s="68"/>
      <c r="AP4" s="65"/>
      <c r="AQ4" s="354" t="str">
        <f aca="true" t="shared" si="3" ref="AQ4:AQ33">IF(AP4&lt;&gt;0,(8.34*L4*AP4),"")</f>
        <v/>
      </c>
      <c r="AR4" s="65"/>
      <c r="AS4" s="354" t="str">
        <f aca="true" t="shared" si="4" ref="AS4:AS33">IF(AR4&lt;&gt;0,(8.34*L4*AR4),"")</f>
        <v/>
      </c>
    </row>
    <row r="5" spans="2:45" ht="21" customHeight="1">
      <c r="B5" s="88"/>
      <c r="C5" s="329" t="str">
        <f>C4</f>
        <v>TN0020621</v>
      </c>
      <c r="D5" s="329" t="str">
        <f>D4</f>
        <v>External Outfall</v>
      </c>
      <c r="E5" s="328" t="str">
        <f>E4</f>
        <v>001</v>
      </c>
      <c r="F5" s="329">
        <f>F4</f>
        <v>2024</v>
      </c>
      <c r="G5" s="329" t="s">
        <v>336</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6"/>
      <c r="AO5" s="113"/>
      <c r="AP5" s="105"/>
      <c r="AQ5" s="350" t="str">
        <f t="shared" si="3"/>
        <v/>
      </c>
      <c r="AR5" s="105"/>
      <c r="AS5" s="350" t="str">
        <f t="shared" si="4"/>
        <v/>
      </c>
    </row>
    <row r="6" spans="2:45" ht="21" customHeight="1">
      <c r="B6" s="88"/>
      <c r="C6" s="329" t="str">
        <f aca="true" t="shared" si="5" ref="C6:C33">C5</f>
        <v>TN0020621</v>
      </c>
      <c r="D6" s="329" t="str">
        <f aca="true" t="shared" si="6" ref="D6:D33">D5</f>
        <v>External Outfall</v>
      </c>
      <c r="E6" s="328" t="str">
        <f aca="true" t="shared" si="7" ref="E6:E33">E5</f>
        <v>001</v>
      </c>
      <c r="F6" s="329">
        <f aca="true" t="shared" si="8" ref="F6:F33">F5</f>
        <v>2024</v>
      </c>
      <c r="G6" s="329" t="s">
        <v>336</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75"/>
      <c r="AG6" s="114"/>
      <c r="AH6" s="117"/>
      <c r="AI6" s="114"/>
      <c r="AJ6" s="117"/>
      <c r="AK6" s="114"/>
      <c r="AL6" s="58"/>
      <c r="AM6" s="71"/>
      <c r="AN6" s="58"/>
      <c r="AO6" s="114"/>
      <c r="AP6" s="106"/>
      <c r="AQ6" s="350" t="str">
        <f t="shared" si="3"/>
        <v/>
      </c>
      <c r="AR6" s="106"/>
      <c r="AS6" s="350" t="str">
        <f t="shared" si="4"/>
        <v/>
      </c>
    </row>
    <row r="7" spans="2:45" ht="21" customHeight="1">
      <c r="B7" s="88"/>
      <c r="C7" s="329" t="str">
        <f t="shared" si="5"/>
        <v>TN0020621</v>
      </c>
      <c r="D7" s="329" t="str">
        <f t="shared" si="6"/>
        <v>External Outfall</v>
      </c>
      <c r="E7" s="328" t="str">
        <f t="shared" si="7"/>
        <v>001</v>
      </c>
      <c r="F7" s="329">
        <f t="shared" si="8"/>
        <v>2024</v>
      </c>
      <c r="G7" s="329" t="s">
        <v>336</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6"/>
      <c r="AO7" s="113"/>
      <c r="AP7" s="105"/>
      <c r="AQ7" s="350" t="str">
        <f t="shared" si="3"/>
        <v/>
      </c>
      <c r="AR7" s="105"/>
      <c r="AS7" s="350" t="str">
        <f t="shared" si="4"/>
        <v/>
      </c>
    </row>
    <row r="8" spans="2:45" ht="21" customHeight="1">
      <c r="B8" s="88"/>
      <c r="C8" s="329" t="str">
        <f t="shared" si="5"/>
        <v>TN0020621</v>
      </c>
      <c r="D8" s="329" t="str">
        <f t="shared" si="6"/>
        <v>External Outfall</v>
      </c>
      <c r="E8" s="328" t="str">
        <f t="shared" si="7"/>
        <v>001</v>
      </c>
      <c r="F8" s="329">
        <f t="shared" si="8"/>
        <v>2024</v>
      </c>
      <c r="G8" s="329" t="s">
        <v>336</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75"/>
      <c r="AG8" s="114"/>
      <c r="AH8" s="117"/>
      <c r="AI8" s="114"/>
      <c r="AJ8" s="117"/>
      <c r="AK8" s="114"/>
      <c r="AL8" s="58"/>
      <c r="AM8" s="71"/>
      <c r="AN8" s="58"/>
      <c r="AO8" s="114"/>
      <c r="AP8" s="106"/>
      <c r="AQ8" s="350" t="str">
        <f t="shared" si="3"/>
        <v/>
      </c>
      <c r="AR8" s="106"/>
      <c r="AS8" s="350" t="str">
        <f t="shared" si="4"/>
        <v/>
      </c>
    </row>
    <row r="9" spans="2:45" ht="21" customHeight="1">
      <c r="B9" s="88"/>
      <c r="C9" s="329" t="str">
        <f t="shared" si="5"/>
        <v>TN0020621</v>
      </c>
      <c r="D9" s="329" t="str">
        <f t="shared" si="6"/>
        <v>External Outfall</v>
      </c>
      <c r="E9" s="328" t="str">
        <f t="shared" si="7"/>
        <v>001</v>
      </c>
      <c r="F9" s="329">
        <f t="shared" si="8"/>
        <v>2024</v>
      </c>
      <c r="G9" s="329" t="s">
        <v>336</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6"/>
      <c r="AO9" s="113"/>
      <c r="AP9" s="105"/>
      <c r="AQ9" s="350" t="str">
        <f t="shared" si="3"/>
        <v/>
      </c>
      <c r="AR9" s="105"/>
      <c r="AS9" s="350" t="str">
        <f t="shared" si="4"/>
        <v/>
      </c>
    </row>
    <row r="10" spans="2:45" ht="21" customHeight="1">
      <c r="B10" s="88"/>
      <c r="C10" s="329" t="str">
        <f t="shared" si="5"/>
        <v>TN0020621</v>
      </c>
      <c r="D10" s="329" t="str">
        <f t="shared" si="6"/>
        <v>External Outfall</v>
      </c>
      <c r="E10" s="328" t="str">
        <f t="shared" si="7"/>
        <v>001</v>
      </c>
      <c r="F10" s="329">
        <f t="shared" si="8"/>
        <v>2024</v>
      </c>
      <c r="G10" s="329" t="s">
        <v>336</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75"/>
      <c r="AG10" s="114"/>
      <c r="AH10" s="117"/>
      <c r="AI10" s="114"/>
      <c r="AJ10" s="117"/>
      <c r="AK10" s="114"/>
      <c r="AL10" s="58"/>
      <c r="AM10" s="71"/>
      <c r="AN10" s="58"/>
      <c r="AO10" s="114"/>
      <c r="AP10" s="106"/>
      <c r="AQ10" s="350" t="str">
        <f t="shared" si="3"/>
        <v/>
      </c>
      <c r="AR10" s="106"/>
      <c r="AS10" s="350" t="str">
        <f t="shared" si="4"/>
        <v/>
      </c>
    </row>
    <row r="11" spans="2:45" ht="21" customHeight="1">
      <c r="B11" s="88"/>
      <c r="C11" s="329" t="str">
        <f t="shared" si="5"/>
        <v>TN0020621</v>
      </c>
      <c r="D11" s="329" t="str">
        <f t="shared" si="6"/>
        <v>External Outfall</v>
      </c>
      <c r="E11" s="328" t="str">
        <f t="shared" si="7"/>
        <v>001</v>
      </c>
      <c r="F11" s="329">
        <f t="shared" si="8"/>
        <v>2024</v>
      </c>
      <c r="G11" s="329" t="s">
        <v>336</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6"/>
      <c r="AO11" s="113"/>
      <c r="AP11" s="105"/>
      <c r="AQ11" s="350" t="str">
        <f t="shared" si="3"/>
        <v/>
      </c>
      <c r="AR11" s="105"/>
      <c r="AS11" s="350" t="str">
        <f t="shared" si="4"/>
        <v/>
      </c>
    </row>
    <row r="12" spans="2:45" ht="21" customHeight="1">
      <c r="B12" s="88"/>
      <c r="C12" s="329" t="str">
        <f t="shared" si="5"/>
        <v>TN0020621</v>
      </c>
      <c r="D12" s="329" t="str">
        <f t="shared" si="6"/>
        <v>External Outfall</v>
      </c>
      <c r="E12" s="328" t="str">
        <f t="shared" si="7"/>
        <v>001</v>
      </c>
      <c r="F12" s="329">
        <f t="shared" si="8"/>
        <v>2024</v>
      </c>
      <c r="G12" s="329" t="s">
        <v>336</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75"/>
      <c r="AG12" s="114"/>
      <c r="AH12" s="117"/>
      <c r="AI12" s="114"/>
      <c r="AJ12" s="117"/>
      <c r="AK12" s="114"/>
      <c r="AL12" s="58"/>
      <c r="AM12" s="71"/>
      <c r="AN12" s="58"/>
      <c r="AO12" s="114"/>
      <c r="AP12" s="106"/>
      <c r="AQ12" s="350" t="str">
        <f t="shared" si="3"/>
        <v/>
      </c>
      <c r="AR12" s="106"/>
      <c r="AS12" s="350" t="str">
        <f t="shared" si="4"/>
        <v/>
      </c>
    </row>
    <row r="13" spans="2:45" ht="21" customHeight="1">
      <c r="B13" s="88"/>
      <c r="C13" s="329" t="str">
        <f t="shared" si="5"/>
        <v>TN0020621</v>
      </c>
      <c r="D13" s="329" t="str">
        <f t="shared" si="6"/>
        <v>External Outfall</v>
      </c>
      <c r="E13" s="328" t="str">
        <f t="shared" si="7"/>
        <v>001</v>
      </c>
      <c r="F13" s="329">
        <f t="shared" si="8"/>
        <v>2024</v>
      </c>
      <c r="G13" s="329" t="s">
        <v>336</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6"/>
      <c r="AO13" s="113"/>
      <c r="AP13" s="105"/>
      <c r="AQ13" s="350" t="str">
        <f t="shared" si="3"/>
        <v/>
      </c>
      <c r="AR13" s="105"/>
      <c r="AS13" s="350" t="str">
        <f t="shared" si="4"/>
        <v/>
      </c>
    </row>
    <row r="14" spans="2:45" ht="21" customHeight="1">
      <c r="B14" s="88"/>
      <c r="C14" s="329" t="str">
        <f t="shared" si="5"/>
        <v>TN0020621</v>
      </c>
      <c r="D14" s="329" t="str">
        <f t="shared" si="6"/>
        <v>External Outfall</v>
      </c>
      <c r="E14" s="328" t="str">
        <f t="shared" si="7"/>
        <v>001</v>
      </c>
      <c r="F14" s="329">
        <f t="shared" si="8"/>
        <v>2024</v>
      </c>
      <c r="G14" s="329" t="s">
        <v>336</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75"/>
      <c r="AG14" s="114"/>
      <c r="AH14" s="117"/>
      <c r="AI14" s="114"/>
      <c r="AJ14" s="117"/>
      <c r="AK14" s="114"/>
      <c r="AL14" s="58"/>
      <c r="AM14" s="71"/>
      <c r="AN14" s="58"/>
      <c r="AO14" s="114"/>
      <c r="AP14" s="75"/>
      <c r="AQ14" s="350" t="str">
        <f t="shared" si="3"/>
        <v/>
      </c>
      <c r="AR14" s="75"/>
      <c r="AS14" s="350" t="str">
        <f t="shared" si="4"/>
        <v/>
      </c>
    </row>
    <row r="15" spans="2:45" ht="21" customHeight="1">
      <c r="B15" s="88"/>
      <c r="C15" s="329" t="str">
        <f t="shared" si="5"/>
        <v>TN0020621</v>
      </c>
      <c r="D15" s="329" t="str">
        <f t="shared" si="6"/>
        <v>External Outfall</v>
      </c>
      <c r="E15" s="328" t="str">
        <f t="shared" si="7"/>
        <v>001</v>
      </c>
      <c r="F15" s="329">
        <f t="shared" si="8"/>
        <v>2024</v>
      </c>
      <c r="G15" s="329" t="s">
        <v>336</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6"/>
      <c r="AO15" s="113"/>
      <c r="AP15" s="105"/>
      <c r="AQ15" s="350" t="str">
        <f t="shared" si="3"/>
        <v/>
      </c>
      <c r="AR15" s="105"/>
      <c r="AS15" s="350" t="str">
        <f t="shared" si="4"/>
        <v/>
      </c>
    </row>
    <row r="16" spans="2:45" ht="21" customHeight="1">
      <c r="B16" s="88"/>
      <c r="C16" s="329" t="str">
        <f t="shared" si="5"/>
        <v>TN0020621</v>
      </c>
      <c r="D16" s="329" t="str">
        <f t="shared" si="6"/>
        <v>External Outfall</v>
      </c>
      <c r="E16" s="328" t="str">
        <f t="shared" si="7"/>
        <v>001</v>
      </c>
      <c r="F16" s="329">
        <f t="shared" si="8"/>
        <v>2024</v>
      </c>
      <c r="G16" s="329" t="s">
        <v>336</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75"/>
      <c r="AG16" s="114"/>
      <c r="AH16" s="74"/>
      <c r="AI16" s="76"/>
      <c r="AJ16" s="74"/>
      <c r="AK16" s="76"/>
      <c r="AL16" s="77"/>
      <c r="AM16" s="33"/>
      <c r="AN16" s="77"/>
      <c r="AO16" s="76"/>
      <c r="AP16" s="75"/>
      <c r="AQ16" s="350" t="str">
        <f t="shared" si="3"/>
        <v/>
      </c>
      <c r="AR16" s="75"/>
      <c r="AS16" s="350" t="str">
        <f t="shared" si="4"/>
        <v/>
      </c>
    </row>
    <row r="17" spans="2:45" ht="21" customHeight="1">
      <c r="B17" s="88"/>
      <c r="C17" s="329" t="str">
        <f t="shared" si="5"/>
        <v>TN0020621</v>
      </c>
      <c r="D17" s="329" t="str">
        <f t="shared" si="6"/>
        <v>External Outfall</v>
      </c>
      <c r="E17" s="328" t="str">
        <f t="shared" si="7"/>
        <v>001</v>
      </c>
      <c r="F17" s="329">
        <f t="shared" si="8"/>
        <v>2024</v>
      </c>
      <c r="G17" s="329" t="s">
        <v>336</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6"/>
      <c r="AO17" s="113"/>
      <c r="AP17" s="105"/>
      <c r="AQ17" s="350" t="str">
        <f t="shared" si="3"/>
        <v/>
      </c>
      <c r="AR17" s="105"/>
      <c r="AS17" s="350" t="str">
        <f t="shared" si="4"/>
        <v/>
      </c>
    </row>
    <row r="18" spans="2:45" ht="21" customHeight="1">
      <c r="B18" s="88"/>
      <c r="C18" s="329" t="str">
        <f t="shared" si="5"/>
        <v>TN0020621</v>
      </c>
      <c r="D18" s="329" t="str">
        <f t="shared" si="6"/>
        <v>External Outfall</v>
      </c>
      <c r="E18" s="328" t="str">
        <f t="shared" si="7"/>
        <v>001</v>
      </c>
      <c r="F18" s="329">
        <f t="shared" si="8"/>
        <v>2024</v>
      </c>
      <c r="G18" s="329" t="s">
        <v>336</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75"/>
      <c r="AG18" s="114"/>
      <c r="AH18" s="117"/>
      <c r="AI18" s="114"/>
      <c r="AJ18" s="117"/>
      <c r="AK18" s="114"/>
      <c r="AL18" s="58"/>
      <c r="AM18" s="71"/>
      <c r="AN18" s="58"/>
      <c r="AO18" s="114"/>
      <c r="AP18" s="106"/>
      <c r="AQ18" s="350" t="str">
        <f t="shared" si="3"/>
        <v/>
      </c>
      <c r="AR18" s="106"/>
      <c r="AS18" s="350" t="str">
        <f t="shared" si="4"/>
        <v/>
      </c>
    </row>
    <row r="19" spans="2:45" ht="21" customHeight="1">
      <c r="B19" s="88"/>
      <c r="C19" s="329" t="str">
        <f t="shared" si="5"/>
        <v>TN0020621</v>
      </c>
      <c r="D19" s="329" t="str">
        <f t="shared" si="6"/>
        <v>External Outfall</v>
      </c>
      <c r="E19" s="328" t="str">
        <f t="shared" si="7"/>
        <v>001</v>
      </c>
      <c r="F19" s="329">
        <f t="shared" si="8"/>
        <v>2024</v>
      </c>
      <c r="G19" s="329" t="s">
        <v>336</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6"/>
      <c r="AO19" s="113"/>
      <c r="AP19" s="105"/>
      <c r="AQ19" s="350" t="str">
        <f t="shared" si="3"/>
        <v/>
      </c>
      <c r="AR19" s="105"/>
      <c r="AS19" s="350" t="str">
        <f t="shared" si="4"/>
        <v/>
      </c>
    </row>
    <row r="20" spans="2:45" ht="21" customHeight="1">
      <c r="B20" s="88"/>
      <c r="C20" s="329" t="str">
        <f t="shared" si="5"/>
        <v>TN0020621</v>
      </c>
      <c r="D20" s="329" t="str">
        <f t="shared" si="6"/>
        <v>External Outfall</v>
      </c>
      <c r="E20" s="328" t="str">
        <f t="shared" si="7"/>
        <v>001</v>
      </c>
      <c r="F20" s="329">
        <f t="shared" si="8"/>
        <v>2024</v>
      </c>
      <c r="G20" s="329" t="s">
        <v>336</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75"/>
      <c r="AG20" s="114"/>
      <c r="AH20" s="117"/>
      <c r="AI20" s="114"/>
      <c r="AJ20" s="117"/>
      <c r="AK20" s="114"/>
      <c r="AL20" s="58"/>
      <c r="AM20" s="71"/>
      <c r="AN20" s="58"/>
      <c r="AO20" s="114"/>
      <c r="AP20" s="106"/>
      <c r="AQ20" s="350" t="str">
        <f t="shared" si="3"/>
        <v/>
      </c>
      <c r="AR20" s="106"/>
      <c r="AS20" s="350" t="str">
        <f t="shared" si="4"/>
        <v/>
      </c>
    </row>
    <row r="21" spans="2:45" ht="21" customHeight="1">
      <c r="B21" s="88"/>
      <c r="C21" s="329" t="str">
        <f t="shared" si="5"/>
        <v>TN0020621</v>
      </c>
      <c r="D21" s="329" t="str">
        <f t="shared" si="6"/>
        <v>External Outfall</v>
      </c>
      <c r="E21" s="328" t="str">
        <f t="shared" si="7"/>
        <v>001</v>
      </c>
      <c r="F21" s="329">
        <f t="shared" si="8"/>
        <v>2024</v>
      </c>
      <c r="G21" s="329" t="s">
        <v>336</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6"/>
      <c r="AO21" s="113"/>
      <c r="AP21" s="105"/>
      <c r="AQ21" s="350" t="str">
        <f t="shared" si="3"/>
        <v/>
      </c>
      <c r="AR21" s="105"/>
      <c r="AS21" s="350" t="str">
        <f t="shared" si="4"/>
        <v/>
      </c>
    </row>
    <row r="22" spans="2:45" ht="21" customHeight="1">
      <c r="B22" s="88"/>
      <c r="C22" s="329" t="str">
        <f t="shared" si="5"/>
        <v>TN0020621</v>
      </c>
      <c r="D22" s="329" t="str">
        <f t="shared" si="6"/>
        <v>External Outfall</v>
      </c>
      <c r="E22" s="328" t="str">
        <f t="shared" si="7"/>
        <v>001</v>
      </c>
      <c r="F22" s="329">
        <f t="shared" si="8"/>
        <v>2024</v>
      </c>
      <c r="G22" s="329" t="s">
        <v>336</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75"/>
      <c r="AG22" s="114"/>
      <c r="AH22" s="117"/>
      <c r="AI22" s="114"/>
      <c r="AJ22" s="117"/>
      <c r="AK22" s="114"/>
      <c r="AL22" s="58"/>
      <c r="AM22" s="71"/>
      <c r="AN22" s="58"/>
      <c r="AO22" s="114"/>
      <c r="AP22" s="75"/>
      <c r="AQ22" s="350" t="str">
        <f t="shared" si="3"/>
        <v/>
      </c>
      <c r="AR22" s="75"/>
      <c r="AS22" s="350" t="str">
        <f t="shared" si="4"/>
        <v/>
      </c>
    </row>
    <row r="23" spans="2:45" ht="21" customHeight="1">
      <c r="B23" s="88"/>
      <c r="C23" s="329" t="str">
        <f t="shared" si="5"/>
        <v>TN0020621</v>
      </c>
      <c r="D23" s="329" t="str">
        <f t="shared" si="6"/>
        <v>External Outfall</v>
      </c>
      <c r="E23" s="328" t="str">
        <f t="shared" si="7"/>
        <v>001</v>
      </c>
      <c r="F23" s="329">
        <f t="shared" si="8"/>
        <v>2024</v>
      </c>
      <c r="G23" s="329" t="s">
        <v>336</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6"/>
      <c r="AO23" s="113"/>
      <c r="AP23" s="105"/>
      <c r="AQ23" s="350" t="str">
        <f t="shared" si="3"/>
        <v/>
      </c>
      <c r="AR23" s="105"/>
      <c r="AS23" s="350" t="str">
        <f t="shared" si="4"/>
        <v/>
      </c>
    </row>
    <row r="24" spans="2:45" ht="21" customHeight="1">
      <c r="B24" s="88"/>
      <c r="C24" s="329" t="str">
        <f t="shared" si="5"/>
        <v>TN0020621</v>
      </c>
      <c r="D24" s="329" t="str">
        <f t="shared" si="6"/>
        <v>External Outfall</v>
      </c>
      <c r="E24" s="328" t="str">
        <f t="shared" si="7"/>
        <v>001</v>
      </c>
      <c r="F24" s="329">
        <f t="shared" si="8"/>
        <v>2024</v>
      </c>
      <c r="G24" s="329" t="s">
        <v>336</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75"/>
      <c r="AG24" s="114"/>
      <c r="AH24" s="117"/>
      <c r="AI24" s="114"/>
      <c r="AJ24" s="117"/>
      <c r="AK24" s="114"/>
      <c r="AL24" s="58"/>
      <c r="AM24" s="71"/>
      <c r="AN24" s="58"/>
      <c r="AO24" s="114"/>
      <c r="AP24" s="75"/>
      <c r="AQ24" s="350" t="str">
        <f t="shared" si="3"/>
        <v/>
      </c>
      <c r="AR24" s="75"/>
      <c r="AS24" s="350" t="str">
        <f t="shared" si="4"/>
        <v/>
      </c>
    </row>
    <row r="25" spans="2:45" ht="21" customHeight="1">
      <c r="B25" s="88"/>
      <c r="C25" s="329" t="str">
        <f t="shared" si="5"/>
        <v>TN0020621</v>
      </c>
      <c r="D25" s="329" t="str">
        <f t="shared" si="6"/>
        <v>External Outfall</v>
      </c>
      <c r="E25" s="328" t="str">
        <f t="shared" si="7"/>
        <v>001</v>
      </c>
      <c r="F25" s="329">
        <f t="shared" si="8"/>
        <v>2024</v>
      </c>
      <c r="G25" s="329" t="s">
        <v>336</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6"/>
      <c r="AO25" s="113"/>
      <c r="AP25" s="105"/>
      <c r="AQ25" s="350" t="str">
        <f t="shared" si="3"/>
        <v/>
      </c>
      <c r="AR25" s="105"/>
      <c r="AS25" s="350" t="str">
        <f t="shared" si="4"/>
        <v/>
      </c>
    </row>
    <row r="26" spans="2:45" ht="21" customHeight="1">
      <c r="B26" s="88"/>
      <c r="C26" s="329" t="str">
        <f t="shared" si="5"/>
        <v>TN0020621</v>
      </c>
      <c r="D26" s="329" t="str">
        <f t="shared" si="6"/>
        <v>External Outfall</v>
      </c>
      <c r="E26" s="328" t="str">
        <f t="shared" si="7"/>
        <v>001</v>
      </c>
      <c r="F26" s="329">
        <f t="shared" si="8"/>
        <v>2024</v>
      </c>
      <c r="G26" s="329" t="s">
        <v>336</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75"/>
      <c r="AG26" s="114"/>
      <c r="AH26" s="117"/>
      <c r="AI26" s="114"/>
      <c r="AJ26" s="117"/>
      <c r="AK26" s="114"/>
      <c r="AL26" s="58"/>
      <c r="AM26" s="71"/>
      <c r="AN26" s="58"/>
      <c r="AO26" s="114"/>
      <c r="AP26" s="106"/>
      <c r="AQ26" s="350" t="str">
        <f t="shared" si="3"/>
        <v/>
      </c>
      <c r="AR26" s="106"/>
      <c r="AS26" s="350" t="str">
        <f t="shared" si="4"/>
        <v/>
      </c>
    </row>
    <row r="27" spans="2:45" ht="21" customHeight="1">
      <c r="B27" s="88"/>
      <c r="C27" s="329" t="str">
        <f t="shared" si="5"/>
        <v>TN0020621</v>
      </c>
      <c r="D27" s="329" t="str">
        <f t="shared" si="6"/>
        <v>External Outfall</v>
      </c>
      <c r="E27" s="328" t="str">
        <f t="shared" si="7"/>
        <v>001</v>
      </c>
      <c r="F27" s="329">
        <f t="shared" si="8"/>
        <v>2024</v>
      </c>
      <c r="G27" s="329" t="s">
        <v>336</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6"/>
      <c r="AO27" s="113"/>
      <c r="AP27" s="105"/>
      <c r="AQ27" s="350" t="str">
        <f t="shared" si="3"/>
        <v/>
      </c>
      <c r="AR27" s="105"/>
      <c r="AS27" s="350" t="str">
        <f t="shared" si="4"/>
        <v/>
      </c>
    </row>
    <row r="28" spans="2:45" ht="21" customHeight="1">
      <c r="B28" s="88"/>
      <c r="C28" s="329" t="str">
        <f t="shared" si="5"/>
        <v>TN0020621</v>
      </c>
      <c r="D28" s="329" t="str">
        <f t="shared" si="6"/>
        <v>External Outfall</v>
      </c>
      <c r="E28" s="328" t="str">
        <f t="shared" si="7"/>
        <v>001</v>
      </c>
      <c r="F28" s="329">
        <f t="shared" si="8"/>
        <v>2024</v>
      </c>
      <c r="G28" s="329" t="s">
        <v>336</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75"/>
      <c r="AG28" s="114"/>
      <c r="AH28" s="117"/>
      <c r="AI28" s="114"/>
      <c r="AJ28" s="117"/>
      <c r="AK28" s="114"/>
      <c r="AL28" s="58"/>
      <c r="AM28" s="71"/>
      <c r="AN28" s="58"/>
      <c r="AO28" s="114"/>
      <c r="AP28" s="75"/>
      <c r="AQ28" s="350" t="str">
        <f t="shared" si="3"/>
        <v/>
      </c>
      <c r="AR28" s="75"/>
      <c r="AS28" s="350" t="str">
        <f t="shared" si="4"/>
        <v/>
      </c>
    </row>
    <row r="29" spans="2:45" ht="21" customHeight="1">
      <c r="B29" s="88"/>
      <c r="C29" s="329" t="str">
        <f t="shared" si="5"/>
        <v>TN0020621</v>
      </c>
      <c r="D29" s="329" t="str">
        <f t="shared" si="6"/>
        <v>External Outfall</v>
      </c>
      <c r="E29" s="328" t="str">
        <f t="shared" si="7"/>
        <v>001</v>
      </c>
      <c r="F29" s="329">
        <f t="shared" si="8"/>
        <v>2024</v>
      </c>
      <c r="G29" s="329" t="s">
        <v>336</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6"/>
      <c r="AO29" s="113"/>
      <c r="AP29" s="105"/>
      <c r="AQ29" s="350" t="str">
        <f t="shared" si="3"/>
        <v/>
      </c>
      <c r="AR29" s="105"/>
      <c r="AS29" s="350" t="str">
        <f t="shared" si="4"/>
        <v/>
      </c>
    </row>
    <row r="30" spans="2:45" ht="21" customHeight="1">
      <c r="B30" s="88"/>
      <c r="C30" s="329" t="str">
        <f t="shared" si="5"/>
        <v>TN0020621</v>
      </c>
      <c r="D30" s="329" t="str">
        <f t="shared" si="6"/>
        <v>External Outfall</v>
      </c>
      <c r="E30" s="328" t="str">
        <f t="shared" si="7"/>
        <v>001</v>
      </c>
      <c r="F30" s="329">
        <f t="shared" si="8"/>
        <v>2024</v>
      </c>
      <c r="G30" s="329" t="s">
        <v>336</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75"/>
      <c r="AG30" s="114"/>
      <c r="AH30" s="117"/>
      <c r="AI30" s="114"/>
      <c r="AJ30" s="117"/>
      <c r="AK30" s="114"/>
      <c r="AL30" s="58"/>
      <c r="AM30" s="71"/>
      <c r="AN30" s="58"/>
      <c r="AO30" s="114"/>
      <c r="AP30" s="75"/>
      <c r="AQ30" s="350" t="str">
        <f t="shared" si="3"/>
        <v/>
      </c>
      <c r="AR30" s="75"/>
      <c r="AS30" s="350" t="str">
        <f t="shared" si="4"/>
        <v/>
      </c>
    </row>
    <row r="31" spans="2:45" ht="21" customHeight="1">
      <c r="B31" s="88"/>
      <c r="C31" s="329" t="str">
        <f t="shared" si="5"/>
        <v>TN0020621</v>
      </c>
      <c r="D31" s="329" t="str">
        <f t="shared" si="6"/>
        <v>External Outfall</v>
      </c>
      <c r="E31" s="328" t="str">
        <f t="shared" si="7"/>
        <v>001</v>
      </c>
      <c r="F31" s="329">
        <f t="shared" si="8"/>
        <v>2024</v>
      </c>
      <c r="G31" s="329" t="s">
        <v>336</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6"/>
      <c r="AO31" s="113"/>
      <c r="AP31" s="105"/>
      <c r="AQ31" s="350" t="str">
        <f t="shared" si="3"/>
        <v/>
      </c>
      <c r="AR31" s="105"/>
      <c r="AS31" s="350" t="str">
        <f t="shared" si="4"/>
        <v/>
      </c>
    </row>
    <row r="32" spans="2:45" ht="21" customHeight="1">
      <c r="B32" s="88"/>
      <c r="C32" s="329" t="str">
        <f t="shared" si="5"/>
        <v>TN0020621</v>
      </c>
      <c r="D32" s="329" t="str">
        <f t="shared" si="6"/>
        <v>External Outfall</v>
      </c>
      <c r="E32" s="328" t="str">
        <f t="shared" si="7"/>
        <v>001</v>
      </c>
      <c r="F32" s="329">
        <f t="shared" si="8"/>
        <v>2024</v>
      </c>
      <c r="G32" s="329" t="s">
        <v>336</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75"/>
      <c r="AG32" s="114"/>
      <c r="AH32" s="117"/>
      <c r="AI32" s="114"/>
      <c r="AJ32" s="117"/>
      <c r="AK32" s="114"/>
      <c r="AL32" s="58"/>
      <c r="AM32" s="71"/>
      <c r="AN32" s="58"/>
      <c r="AO32" s="114"/>
      <c r="AP32" s="106"/>
      <c r="AQ32" s="350" t="str">
        <f t="shared" si="3"/>
        <v/>
      </c>
      <c r="AR32" s="106"/>
      <c r="AS32" s="350" t="str">
        <f t="shared" si="4"/>
        <v/>
      </c>
    </row>
    <row r="33" spans="2:45" ht="21" customHeight="1" thickBot="1">
      <c r="B33" s="88"/>
      <c r="C33" s="332" t="str">
        <f t="shared" si="5"/>
        <v>TN0020621</v>
      </c>
      <c r="D33" s="332" t="str">
        <f t="shared" si="6"/>
        <v>External Outfall</v>
      </c>
      <c r="E33" s="331" t="str">
        <f t="shared" si="7"/>
        <v>001</v>
      </c>
      <c r="F33" s="332">
        <f t="shared" si="8"/>
        <v>2024</v>
      </c>
      <c r="G33" s="332" t="s">
        <v>336</v>
      </c>
      <c r="H33" s="333">
        <v>30</v>
      </c>
      <c r="I33" s="319"/>
      <c r="J33" s="320"/>
      <c r="K33" s="320"/>
      <c r="L33" s="320"/>
      <c r="M33" s="224"/>
      <c r="N33" s="224"/>
      <c r="O33" s="321"/>
      <c r="P33" s="223"/>
      <c r="Q33" s="224"/>
      <c r="R33" s="355" t="str">
        <f>IF(Q33&lt;&gt;0,(8.34*L33*Q33),"")</f>
        <v/>
      </c>
      <c r="S33" s="355" t="str">
        <f t="shared" si="9"/>
        <v/>
      </c>
      <c r="T33" s="105"/>
      <c r="U33" s="113"/>
      <c r="V33" s="658"/>
      <c r="W33" s="320"/>
      <c r="X33" s="624" t="str">
        <f t="shared" si="0"/>
        <v/>
      </c>
      <c r="Y33" s="624" t="str">
        <f t="shared" si="1"/>
        <v/>
      </c>
      <c r="Z33" s="110"/>
      <c r="AA33" s="618"/>
      <c r="AB33" s="223"/>
      <c r="AC33" s="224"/>
      <c r="AD33" s="355" t="str">
        <f t="shared" si="2"/>
        <v/>
      </c>
      <c r="AE33" s="350" t="str">
        <f t="shared" si="10"/>
        <v/>
      </c>
      <c r="AF33" s="224"/>
      <c r="AG33" s="113"/>
      <c r="AH33" s="223"/>
      <c r="AI33" s="321"/>
      <c r="AJ33" s="223"/>
      <c r="AK33" s="321"/>
      <c r="AL33" s="322"/>
      <c r="AM33" s="323"/>
      <c r="AN33" s="322"/>
      <c r="AO33" s="321"/>
      <c r="AP33" s="224"/>
      <c r="AQ33" s="355" t="str">
        <f t="shared" si="3"/>
        <v/>
      </c>
      <c r="AR33" s="224"/>
      <c r="AS33" s="355" t="str">
        <f t="shared" si="4"/>
        <v/>
      </c>
    </row>
    <row r="34" spans="2:80" s="6" customFormat="1" ht="21" customHeight="1">
      <c r="B34" s="339"/>
      <c r="C34" s="700" t="s">
        <v>311</v>
      </c>
      <c r="D34" s="701"/>
      <c r="E34" s="701"/>
      <c r="F34" s="21"/>
      <c r="G34" s="22"/>
      <c r="H34" s="119" t="s">
        <v>312</v>
      </c>
      <c r="I34" s="120">
        <f>SUM(I4:I33)</f>
        <v>0</v>
      </c>
      <c r="J34" s="121">
        <f>SUM(J4:J33)</f>
        <v>0</v>
      </c>
      <c r="K34" s="122"/>
      <c r="L34" s="121">
        <f>SUM(L4:L33)</f>
        <v>0</v>
      </c>
      <c r="M34" s="123">
        <f>SUM(M4:M33)</f>
        <v>0</v>
      </c>
      <c r="N34" s="124"/>
      <c r="O34" s="125"/>
      <c r="P34" s="126"/>
      <c r="Q34" s="124"/>
      <c r="R34" s="123">
        <f>SUM(R4:R33)</f>
        <v>0</v>
      </c>
      <c r="S34" s="527"/>
      <c r="T34" s="527"/>
      <c r="U34" s="127"/>
      <c r="V34" s="626"/>
      <c r="W34" s="122"/>
      <c r="X34" s="121">
        <f>SUM(X4:X33)</f>
        <v>0</v>
      </c>
      <c r="Y34" s="627"/>
      <c r="Z34" s="627"/>
      <c r="AA34" s="628"/>
      <c r="AB34" s="126"/>
      <c r="AC34" s="124"/>
      <c r="AD34" s="123">
        <f>SUM(AD4:AD33)</f>
        <v>0</v>
      </c>
      <c r="AE34" s="527"/>
      <c r="AF34" s="663"/>
      <c r="AG34" s="664"/>
      <c r="AH34" s="126"/>
      <c r="AI34" s="125"/>
      <c r="AJ34" s="126"/>
      <c r="AK34" s="125"/>
      <c r="AL34" s="128"/>
      <c r="AM34" s="129"/>
      <c r="AN34" s="130"/>
      <c r="AO34" s="129"/>
      <c r="AP34" s="124"/>
      <c r="AQ34" s="123">
        <f>SUM(AQ4:AQ33)</f>
        <v>0</v>
      </c>
      <c r="AR34" s="124"/>
      <c r="AS34" s="123">
        <f>SUM(AS4:AS33)</f>
        <v>0</v>
      </c>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row>
    <row r="35" spans="2:80" s="6" customFormat="1" ht="21" customHeight="1">
      <c r="B35" s="339"/>
      <c r="C35" s="702"/>
      <c r="D35" s="702"/>
      <c r="E35" s="702"/>
      <c r="F35" s="23"/>
      <c r="G35" s="24"/>
      <c r="H35" s="131" t="s">
        <v>313</v>
      </c>
      <c r="I35" s="132"/>
      <c r="J35" s="133" t="e">
        <f>AVERAGE(J4:J33)</f>
        <v>#DIV/0!</v>
      </c>
      <c r="K35" s="134"/>
      <c r="L35" s="133" t="e">
        <f>AVERAGE(L4:L33)</f>
        <v>#DIV/0!</v>
      </c>
      <c r="M35" s="135"/>
      <c r="N35" s="351" t="e">
        <f>AVERAGE(N4:N33)</f>
        <v>#DIV/0!</v>
      </c>
      <c r="O35" s="351" t="e">
        <f>AVERAGE(O4:O33)</f>
        <v>#DIV/0!</v>
      </c>
      <c r="P35" s="136" t="e">
        <f>AVERAGE(P4:P33)</f>
        <v>#DIV/0!</v>
      </c>
      <c r="Q35" s="351" t="e">
        <f>AVERAGE(Q4:Q33)</f>
        <v>#DIV/0!</v>
      </c>
      <c r="R35" s="351" t="e">
        <f>AVERAGE(R4:R33)</f>
        <v>#DIV/0!</v>
      </c>
      <c r="S35" s="351" t="e">
        <f>(1-Q35/P35)*100</f>
        <v>#DIV/0!</v>
      </c>
      <c r="T35" s="100"/>
      <c r="U35" s="149"/>
      <c r="V35" s="629" t="e">
        <f>AVERAGE(V4:V33)</f>
        <v>#DIV/0!</v>
      </c>
      <c r="W35" s="133" t="e">
        <f>AVERAGE(W4:W33)</f>
        <v>#DIV/0!</v>
      </c>
      <c r="X35" s="133" t="e">
        <f>AVERAGE(X4:X33)</f>
        <v>#DIV/0!</v>
      </c>
      <c r="Y35" s="133" t="e">
        <f>(1-W35/V35)*100</f>
        <v>#DIV/0!</v>
      </c>
      <c r="Z35" s="97"/>
      <c r="AA35" s="630"/>
      <c r="AB35" s="136" t="e">
        <f>AVERAGE(AB4:AB33)</f>
        <v>#DIV/0!</v>
      </c>
      <c r="AC35" s="351" t="e">
        <f>AVERAGE(AC4:AC33)</f>
        <v>#DIV/0!</v>
      </c>
      <c r="AD35" s="351" t="e">
        <f>AVERAGE(AD4:AD33)</f>
        <v>#DIV/0!</v>
      </c>
      <c r="AE35" s="351" t="e">
        <f>(1-AC35/AB35)*100</f>
        <v>#DIV/0!</v>
      </c>
      <c r="AF35" s="100"/>
      <c r="AG35" s="149"/>
      <c r="AH35" s="136" t="e">
        <f>AVERAGE(AH4:AH33)</f>
        <v>#DIV/0!</v>
      </c>
      <c r="AI35" s="352" t="e">
        <f>AVERAGE(AI4:AI33)</f>
        <v>#DIV/0!</v>
      </c>
      <c r="AJ35" s="137"/>
      <c r="AK35" s="138"/>
      <c r="AL35" s="135"/>
      <c r="AM35" s="352" t="e">
        <f>AVERAGE(AM4:AM33)</f>
        <v>#DIV/0!</v>
      </c>
      <c r="AN35" s="137"/>
      <c r="AO35" s="352" t="e">
        <f>GEOMEAN(AO4:AO33)</f>
        <v>#NUM!</v>
      </c>
      <c r="AP35" s="351" t="e">
        <f aca="true" t="shared" si="12" ref="AP35:AS35">AVERAGE(AP4:AP33)</f>
        <v>#DIV/0!</v>
      </c>
      <c r="AQ35" s="351" t="e">
        <f t="shared" si="12"/>
        <v>#DIV/0!</v>
      </c>
      <c r="AR35" s="351" t="e">
        <f t="shared" si="12"/>
        <v>#DIV/0!</v>
      </c>
      <c r="AS35" s="351" t="e">
        <f t="shared" si="12"/>
        <v>#DIV/0!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row>
    <row r="36" spans="2:80" s="6" customFormat="1" ht="21" customHeight="1">
      <c r="B36" s="339"/>
      <c r="C36" s="702"/>
      <c r="D36" s="702"/>
      <c r="E36" s="702"/>
      <c r="F36" s="23"/>
      <c r="G36" s="24"/>
      <c r="H36" s="131" t="s">
        <v>314</v>
      </c>
      <c r="I36" s="139">
        <f>MAX(I4:I33)</f>
        <v>0</v>
      </c>
      <c r="J36" s="133">
        <f>MAX(J4:J33)</f>
        <v>0</v>
      </c>
      <c r="K36" s="133">
        <f>MAX(K4:K33)</f>
        <v>0</v>
      </c>
      <c r="L36" s="133">
        <f aca="true" t="shared" si="13" ref="L36:AK36">MAX(L4:L33)</f>
        <v>0</v>
      </c>
      <c r="M36" s="351">
        <f t="shared" si="13"/>
        <v>0</v>
      </c>
      <c r="N36" s="351">
        <f t="shared" si="13"/>
        <v>0</v>
      </c>
      <c r="O36" s="352">
        <f t="shared" si="13"/>
        <v>0</v>
      </c>
      <c r="P36" s="136">
        <f t="shared" si="13"/>
        <v>0</v>
      </c>
      <c r="Q36" s="351">
        <f t="shared" si="13"/>
        <v>0</v>
      </c>
      <c r="R36" s="351">
        <f t="shared" si="13"/>
        <v>0</v>
      </c>
      <c r="S36" s="351">
        <f>MAX(S4:S33)</f>
        <v>0</v>
      </c>
      <c r="T36" s="351">
        <f>MAX(T4:T33)</f>
        <v>0</v>
      </c>
      <c r="U36" s="352">
        <f>MAX(U4:U33)</f>
        <v>0</v>
      </c>
      <c r="V36" s="629">
        <f t="shared" si="13"/>
        <v>0</v>
      </c>
      <c r="W36" s="133">
        <f t="shared" si="13"/>
        <v>0</v>
      </c>
      <c r="X36" s="133">
        <f t="shared" si="13"/>
        <v>0</v>
      </c>
      <c r="Y36" s="133">
        <f t="shared" si="13"/>
        <v>0</v>
      </c>
      <c r="Z36" s="133">
        <f>MAX(Z4:Z33)</f>
        <v>0</v>
      </c>
      <c r="AA36" s="631">
        <f>MAX(AA4:AA33)</f>
        <v>0</v>
      </c>
      <c r="AB36" s="136">
        <f t="shared" si="13"/>
        <v>0</v>
      </c>
      <c r="AC36" s="351">
        <f t="shared" si="13"/>
        <v>0</v>
      </c>
      <c r="AD36" s="351">
        <f t="shared" si="13"/>
        <v>0</v>
      </c>
      <c r="AE36" s="351">
        <f t="shared" si="13"/>
        <v>0</v>
      </c>
      <c r="AF36" s="351">
        <f t="shared" si="13"/>
        <v>0</v>
      </c>
      <c r="AG36" s="352">
        <f t="shared" si="13"/>
        <v>0</v>
      </c>
      <c r="AH36" s="136">
        <f t="shared" si="13"/>
        <v>0</v>
      </c>
      <c r="AI36" s="352">
        <f t="shared" si="13"/>
        <v>0</v>
      </c>
      <c r="AJ36" s="136">
        <f t="shared" si="13"/>
        <v>0</v>
      </c>
      <c r="AK36" s="352">
        <f t="shared" si="13"/>
        <v>0</v>
      </c>
      <c r="AL36" s="135"/>
      <c r="AM36" s="352">
        <f>MAX(AM4:AM33)</f>
        <v>0</v>
      </c>
      <c r="AN36" s="137"/>
      <c r="AO36" s="352">
        <f>MAX(AO4:AO33)</f>
        <v>0</v>
      </c>
      <c r="AP36" s="351">
        <f aca="true" t="shared" si="14" ref="AP36:AS36">MAX(AP4:AP33)</f>
        <v>0</v>
      </c>
      <c r="AQ36" s="351">
        <f t="shared" si="14"/>
        <v>0</v>
      </c>
      <c r="AR36" s="351">
        <f t="shared" si="14"/>
        <v>0</v>
      </c>
      <c r="AS36" s="351">
        <f t="shared" si="14"/>
        <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row>
    <row r="37" spans="2:80" s="6" customFormat="1" ht="21" customHeight="1" thickBot="1">
      <c r="B37" s="339"/>
      <c r="C37" s="702"/>
      <c r="D37" s="702"/>
      <c r="E37" s="702"/>
      <c r="F37" s="23"/>
      <c r="G37" s="24"/>
      <c r="H37" s="140" t="s">
        <v>315</v>
      </c>
      <c r="I37" s="132"/>
      <c r="J37" s="133">
        <f>MIN(J4:J33)</f>
        <v>0</v>
      </c>
      <c r="K37" s="134"/>
      <c r="L37" s="133">
        <f>MIN(L4:L33)</f>
        <v>0</v>
      </c>
      <c r="M37" s="141"/>
      <c r="N37" s="142">
        <f aca="true" t="shared" si="15" ref="N37:AK37">MIN(N4:N33)</f>
        <v>0</v>
      </c>
      <c r="O37" s="352">
        <f t="shared" si="15"/>
        <v>0</v>
      </c>
      <c r="P37" s="136">
        <f t="shared" si="15"/>
        <v>0</v>
      </c>
      <c r="Q37" s="351">
        <f t="shared" si="15"/>
        <v>0</v>
      </c>
      <c r="R37" s="351">
        <f t="shared" si="15"/>
        <v>0</v>
      </c>
      <c r="S37" s="528">
        <f t="shared" si="15"/>
        <v>0</v>
      </c>
      <c r="T37" s="100"/>
      <c r="U37" s="149"/>
      <c r="V37" s="629">
        <f t="shared" si="15"/>
        <v>0</v>
      </c>
      <c r="W37" s="133">
        <f t="shared" si="15"/>
        <v>0</v>
      </c>
      <c r="X37" s="133">
        <f t="shared" si="15"/>
        <v>0</v>
      </c>
      <c r="Y37" s="659">
        <f t="shared" si="15"/>
        <v>0</v>
      </c>
      <c r="Z37" s="97"/>
      <c r="AA37" s="630"/>
      <c r="AB37" s="136">
        <f t="shared" si="15"/>
        <v>0</v>
      </c>
      <c r="AC37" s="351">
        <f t="shared" si="15"/>
        <v>0</v>
      </c>
      <c r="AD37" s="351">
        <f t="shared" si="15"/>
        <v>0</v>
      </c>
      <c r="AE37" s="529">
        <f t="shared" si="15"/>
        <v>0</v>
      </c>
      <c r="AF37" s="100"/>
      <c r="AG37" s="149"/>
      <c r="AH37" s="136">
        <f t="shared" si="15"/>
        <v>0</v>
      </c>
      <c r="AI37" s="352">
        <f t="shared" si="15"/>
        <v>0</v>
      </c>
      <c r="AJ37" s="271">
        <f t="shared" si="15"/>
        <v>0</v>
      </c>
      <c r="AK37" s="352">
        <f t="shared" si="15"/>
        <v>0</v>
      </c>
      <c r="AL37" s="135"/>
      <c r="AM37" s="352">
        <f>MIN(AM4:AM33)</f>
        <v>0</v>
      </c>
      <c r="AN37" s="137"/>
      <c r="AO37" s="143">
        <f>MIN(AO5:AO34)</f>
        <v>0</v>
      </c>
      <c r="AP37" s="142">
        <f aca="true" t="shared" si="16" ref="AP37:AS37">MIN(AP4:AP33)</f>
        <v>0</v>
      </c>
      <c r="AQ37" s="142">
        <f t="shared" si="16"/>
        <v>0</v>
      </c>
      <c r="AR37" s="351">
        <f t="shared" si="16"/>
        <v>0</v>
      </c>
      <c r="AS37" s="351">
        <f t="shared" si="16"/>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row>
    <row r="38" spans="2:80" s="6" customFormat="1" ht="21" customHeight="1">
      <c r="B38" s="339"/>
      <c r="C38" s="702"/>
      <c r="D38" s="702"/>
      <c r="E38" s="702"/>
      <c r="F38" s="704" t="s">
        <v>316</v>
      </c>
      <c r="G38" s="705"/>
      <c r="H38" s="706"/>
      <c r="I38" s="313"/>
      <c r="J38" s="92"/>
      <c r="K38" s="92"/>
      <c r="L38" s="93"/>
      <c r="M38" s="94"/>
      <c r="N38" s="94"/>
      <c r="O38" s="151">
        <f>'Permit Limits'!P11</f>
        <v>999</v>
      </c>
      <c r="P38" s="95"/>
      <c r="Q38" s="35">
        <f>'Permit Limits'!R11</f>
        <v>15</v>
      </c>
      <c r="R38" s="35">
        <f>'Permit Limits'!S11</f>
        <v>9999</v>
      </c>
      <c r="S38" s="342"/>
      <c r="T38" s="315"/>
      <c r="U38" s="314"/>
      <c r="V38" s="634"/>
      <c r="W38" s="635">
        <f>'Permit Limits'!AD11</f>
        <v>3</v>
      </c>
      <c r="X38" s="635">
        <f>'Permit Limits'!AE11</f>
        <v>9999</v>
      </c>
      <c r="Y38" s="636"/>
      <c r="Z38" s="636"/>
      <c r="AA38" s="637"/>
      <c r="AB38" s="95"/>
      <c r="AC38" s="35">
        <f>'Permit Limits'!AJ11</f>
        <v>45</v>
      </c>
      <c r="AD38" s="35">
        <f>'Permit Limits'!AK11</f>
        <v>9999</v>
      </c>
      <c r="AE38" s="316"/>
      <c r="AF38" s="315"/>
      <c r="AG38" s="314"/>
      <c r="AH38" s="95"/>
      <c r="AI38" s="343"/>
      <c r="AJ38" s="37">
        <f>'Permit Limits'!AQ11</f>
        <v>0</v>
      </c>
      <c r="AK38" s="35">
        <f>'Permit Limits'!AR11</f>
        <v>9</v>
      </c>
      <c r="AL38" s="38"/>
      <c r="AM38" s="35">
        <f>'Permit Limits'!AU11</f>
        <v>1</v>
      </c>
      <c r="AN38" s="95"/>
      <c r="AO38" s="36">
        <f>'Permit Limits'!AW11</f>
        <v>126</v>
      </c>
      <c r="AP38" s="35">
        <f>'Permit Limits'!BL11</f>
        <v>9999</v>
      </c>
      <c r="AQ38" s="35">
        <f>'Permit Limits'!BM11</f>
        <v>9999</v>
      </c>
      <c r="AR38" s="35">
        <f>'Permit Limits'!BQ11</f>
        <v>9999</v>
      </c>
      <c r="AS38" s="35">
        <f>'Permit Limits'!BR11</f>
        <v>9999</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row>
    <row r="39" spans="2:80" s="6" customFormat="1" ht="21" customHeight="1">
      <c r="B39" s="339"/>
      <c r="C39" s="702"/>
      <c r="D39" s="702"/>
      <c r="E39" s="702"/>
      <c r="F39" s="707" t="s">
        <v>317</v>
      </c>
      <c r="G39" s="708"/>
      <c r="H39" s="709"/>
      <c r="I39" s="317"/>
      <c r="J39" s="97"/>
      <c r="K39" s="97"/>
      <c r="L39" s="98"/>
      <c r="M39" s="99"/>
      <c r="N39" s="100"/>
      <c r="O39" s="149"/>
      <c r="P39" s="101"/>
      <c r="Q39" s="40"/>
      <c r="R39" s="40"/>
      <c r="S39" s="345">
        <f>'Permit Limits'!T12</f>
        <v>40</v>
      </c>
      <c r="T39" s="100"/>
      <c r="U39" s="149"/>
      <c r="V39" s="638"/>
      <c r="W39" s="639"/>
      <c r="X39" s="639"/>
      <c r="Y39" s="640">
        <f>'Permit Limits'!AF12</f>
        <v>0</v>
      </c>
      <c r="Z39" s="97"/>
      <c r="AA39" s="630"/>
      <c r="AB39" s="101"/>
      <c r="AC39" s="40"/>
      <c r="AD39" s="40"/>
      <c r="AE39" s="345">
        <f>'Permit Limits'!AL12</f>
        <v>40</v>
      </c>
      <c r="AF39" s="100"/>
      <c r="AG39" s="149"/>
      <c r="AH39" s="101"/>
      <c r="AI39" s="39">
        <f>'Permit Limits'!AP12</f>
        <v>6</v>
      </c>
      <c r="AJ39" s="63">
        <f>'Permit Limits'!AQ12</f>
        <v>0</v>
      </c>
      <c r="AK39" s="39">
        <f>'Permit Limits'!AR12</f>
        <v>6</v>
      </c>
      <c r="AL39" s="40"/>
      <c r="AM39" s="150"/>
      <c r="AN39" s="101"/>
      <c r="AO39" s="150"/>
      <c r="AP39" s="40"/>
      <c r="AQ39" s="40"/>
      <c r="AR39" s="40"/>
      <c r="AS39" s="40"/>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row>
    <row r="40" spans="2:80" s="6" customFormat="1" ht="21" customHeight="1" thickBot="1">
      <c r="B40" s="339"/>
      <c r="C40" s="702"/>
      <c r="D40" s="702"/>
      <c r="E40" s="702"/>
      <c r="F40" s="710" t="s">
        <v>318</v>
      </c>
      <c r="G40" s="711"/>
      <c r="H40" s="712"/>
      <c r="I40" s="318"/>
      <c r="J40" s="41"/>
      <c r="K40" s="41"/>
      <c r="L40" s="41"/>
      <c r="M40" s="91"/>
      <c r="N40" s="91"/>
      <c r="O40" s="79"/>
      <c r="P40" s="103"/>
      <c r="Q40" s="353">
        <f>'Permit Limits'!R13</f>
        <v>9.9</v>
      </c>
      <c r="R40" s="353">
        <f>'Permit Limits'!S13</f>
        <v>61</v>
      </c>
      <c r="S40" s="353">
        <f>'Permit Limits'!T13</f>
        <v>85</v>
      </c>
      <c r="T40" s="353">
        <f>'Permit Limits'!U13</f>
        <v>13.3</v>
      </c>
      <c r="U40" s="269">
        <f>'Permit Limits'!V13</f>
        <v>82</v>
      </c>
      <c r="V40" s="641"/>
      <c r="W40" s="642">
        <f>'Permit Limits'!AD13</f>
        <v>1.3</v>
      </c>
      <c r="X40" s="642">
        <f>'Permit Limits'!AE13</f>
        <v>8.2</v>
      </c>
      <c r="Y40" s="642">
        <f>'Permit Limits'!AF13</f>
        <v>9999</v>
      </c>
      <c r="Z40" s="642">
        <f>'Permit Limits'!AG13</f>
        <v>2</v>
      </c>
      <c r="AA40" s="643">
        <f>'Permit Limits'!AH13</f>
        <v>12.3</v>
      </c>
      <c r="AB40" s="103"/>
      <c r="AC40" s="353">
        <f>'Permit Limits'!AJ13</f>
        <v>30</v>
      </c>
      <c r="AD40" s="353">
        <f>'Permit Limits'!AK13</f>
        <v>185</v>
      </c>
      <c r="AE40" s="353">
        <f>'Permit Limits'!AL13</f>
        <v>85</v>
      </c>
      <c r="AF40" s="353">
        <f>'Permit Limits'!AM13</f>
        <v>40</v>
      </c>
      <c r="AG40" s="269">
        <f>'Permit Limits'!AN13</f>
        <v>247</v>
      </c>
      <c r="AH40" s="103"/>
      <c r="AI40" s="349">
        <f>'Permit Limits'!AP13</f>
        <v>0</v>
      </c>
      <c r="AJ40" s="103"/>
      <c r="AK40" s="79"/>
      <c r="AL40" s="91"/>
      <c r="AM40" s="79"/>
      <c r="AN40" s="103"/>
      <c r="AO40" s="349">
        <f>'Permit Limits'!AW13</f>
        <v>941</v>
      </c>
      <c r="AP40" s="353">
        <f>'Permit Limits'!BL13</f>
        <v>9999</v>
      </c>
      <c r="AQ40" s="353">
        <f>'Permit Limits'!BM13</f>
        <v>9999</v>
      </c>
      <c r="AR40" s="353">
        <f>'Permit Limits'!BQ13</f>
        <v>9999</v>
      </c>
      <c r="AS40" s="353">
        <f>'Permit Limits'!BR13</f>
        <v>9999</v>
      </c>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row>
    <row r="41" spans="2:80" s="6" customFormat="1" ht="21" customHeight="1">
      <c r="B41" s="339"/>
      <c r="C41" s="702"/>
      <c r="D41" s="702"/>
      <c r="E41" s="702"/>
      <c r="F41" s="324"/>
      <c r="G41" s="324" t="s">
        <v>319</v>
      </c>
      <c r="I41" s="339"/>
      <c r="P41" s="339"/>
      <c r="Q41" s="339"/>
      <c r="R41" s="339"/>
      <c r="S41" s="339"/>
      <c r="T41" s="339"/>
      <c r="U41" s="339"/>
      <c r="V41" s="644"/>
      <c r="W41" s="644"/>
      <c r="X41" s="644"/>
      <c r="Y41" s="644"/>
      <c r="Z41" s="644"/>
      <c r="AA41" s="644"/>
      <c r="AB41" s="344"/>
      <c r="AC41" s="344"/>
      <c r="AD41" s="344"/>
      <c r="AE41" s="344"/>
      <c r="AF41" s="344"/>
      <c r="AG41" s="344"/>
      <c r="AH41" s="344"/>
      <c r="AI41" s="344"/>
      <c r="AJ41" s="344"/>
      <c r="AK41" s="344"/>
      <c r="AL41" s="344"/>
      <c r="AM41" s="344"/>
      <c r="AN41" s="344"/>
      <c r="AO41" s="344"/>
      <c r="AP41" s="25"/>
      <c r="AQ41" s="25"/>
      <c r="AR41" s="25"/>
      <c r="AS41" s="25"/>
      <c r="AT41" s="157"/>
      <c r="AU41" s="157"/>
      <c r="AV41" s="157"/>
      <c r="AW41" s="157"/>
      <c r="AX41" s="157"/>
      <c r="AY41" s="157"/>
      <c r="AZ41" s="157"/>
      <c r="BA41" s="157"/>
      <c r="BB41" s="157"/>
      <c r="BC41" s="157"/>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row>
    <row r="42" spans="2:80" s="6" customFormat="1" ht="62.25" customHeight="1">
      <c r="B42" s="339"/>
      <c r="C42" s="702"/>
      <c r="D42" s="702"/>
      <c r="E42" s="702"/>
      <c r="F42" s="26"/>
      <c r="G42" s="26" t="s">
        <v>320</v>
      </c>
      <c r="I42" s="344"/>
      <c r="J42" s="344"/>
      <c r="K42" s="344"/>
      <c r="L42" s="344"/>
      <c r="P42" s="344"/>
      <c r="Q42" s="344"/>
      <c r="R42" s="344"/>
      <c r="S42" s="344"/>
      <c r="T42" s="344"/>
      <c r="U42" s="344"/>
      <c r="V42" s="644"/>
      <c r="W42" s="644"/>
      <c r="X42" s="644"/>
      <c r="Y42" s="644"/>
      <c r="Z42" s="644"/>
      <c r="AA42" s="644"/>
      <c r="AB42" s="344"/>
      <c r="AC42" s="339"/>
      <c r="AD42" s="339"/>
      <c r="AE42" s="25"/>
      <c r="AF42" s="25"/>
      <c r="AG42" s="25"/>
      <c r="AH42" s="25"/>
      <c r="AI42" s="25"/>
      <c r="AJ42" s="25"/>
      <c r="AK42" s="25"/>
      <c r="AL42" s="26"/>
      <c r="AM42" s="25"/>
      <c r="AN42" s="25"/>
      <c r="AO42" s="2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row>
    <row r="43" spans="2:41" ht="32.25" customHeight="1">
      <c r="B43" s="339"/>
      <c r="C43" s="714"/>
      <c r="D43" s="714"/>
      <c r="E43" s="714"/>
      <c r="F43" s="84"/>
      <c r="G43" s="84"/>
      <c r="H43" s="85"/>
      <c r="I43" s="713" t="str">
        <f>Jan!I44</f>
        <v>Greenbrier STP</v>
      </c>
      <c r="J43" s="713"/>
      <c r="K43" s="713"/>
      <c r="L43" s="713"/>
      <c r="M43" s="80"/>
      <c r="N43" s="80"/>
      <c r="O43" s="80"/>
      <c r="P43" s="147" t="s">
        <v>321</v>
      </c>
      <c r="Q43" s="341"/>
      <c r="R43" s="341"/>
      <c r="S43" s="341"/>
      <c r="T43" s="341"/>
      <c r="U43" s="341"/>
      <c r="V43" s="645"/>
      <c r="W43" s="645"/>
      <c r="X43" s="645"/>
      <c r="Y43" s="645"/>
      <c r="Z43" s="645"/>
      <c r="AA43" s="645"/>
      <c r="AB43" s="340"/>
      <c r="AC43" s="340"/>
      <c r="AD43" s="340"/>
      <c r="AE43" s="340"/>
      <c r="AF43" s="340"/>
      <c r="AG43" s="340"/>
      <c r="AH43" s="340"/>
      <c r="AI43" s="340"/>
      <c r="AJ43" s="340"/>
      <c r="AK43" s="340"/>
      <c r="AL43" s="340"/>
      <c r="AM43" s="340"/>
      <c r="AN43" s="340"/>
      <c r="AO43" s="340"/>
    </row>
    <row r="44" spans="2:41" ht="23.25" customHeight="1">
      <c r="B44" s="339"/>
      <c r="C44" s="703" t="s">
        <v>322</v>
      </c>
      <c r="D44" s="703"/>
      <c r="E44" s="703"/>
      <c r="F44" s="84"/>
      <c r="G44" s="84"/>
      <c r="H44" s="85"/>
      <c r="I44" s="703" t="s">
        <v>323</v>
      </c>
      <c r="J44" s="703"/>
      <c r="K44" s="703"/>
      <c r="L44" s="703"/>
      <c r="M44" s="80"/>
      <c r="N44" s="80"/>
      <c r="O44" s="80"/>
      <c r="P44" s="341"/>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37.5" customHeight="1">
      <c r="B45" s="340"/>
      <c r="C45" s="607"/>
      <c r="D45" s="83"/>
      <c r="E45" s="607"/>
      <c r="F45" s="84"/>
      <c r="G45" s="85"/>
      <c r="I45" s="715" t="str">
        <f>Jan!I46</f>
        <v>Robertson</v>
      </c>
      <c r="J45" s="715"/>
      <c r="K45" s="715"/>
      <c r="L45" s="715"/>
      <c r="M45" s="62"/>
      <c r="N45" s="27"/>
      <c r="O45" s="27"/>
      <c r="P45" s="27"/>
      <c r="Q45" s="27"/>
      <c r="R45" s="27"/>
      <c r="S45" s="27"/>
      <c r="T45" s="27"/>
      <c r="U45" s="27"/>
      <c r="V45" s="646"/>
      <c r="W45" s="646"/>
      <c r="X45" s="646"/>
      <c r="Y45" s="647"/>
      <c r="Z45" s="647"/>
      <c r="AA45" s="647"/>
      <c r="AB45" s="340"/>
      <c r="AC45" s="340"/>
      <c r="AD45" s="340"/>
      <c r="AE45" s="340"/>
      <c r="AF45" s="340"/>
      <c r="AG45" s="340"/>
      <c r="AH45" s="340"/>
      <c r="AI45" s="340"/>
      <c r="AJ45" s="340"/>
      <c r="AK45" s="340"/>
      <c r="AL45" s="340"/>
      <c r="AM45" s="340"/>
      <c r="AN45" s="340"/>
      <c r="AO45" s="340"/>
    </row>
    <row r="46" spans="2:23" ht="30.75" customHeight="1">
      <c r="B46" s="340"/>
      <c r="C46" s="81" t="s">
        <v>324</v>
      </c>
      <c r="D46" s="81"/>
      <c r="E46" s="81" t="s">
        <v>325</v>
      </c>
      <c r="F46" s="85"/>
      <c r="G46" s="81"/>
      <c r="H46" s="81"/>
      <c r="I46" s="703" t="s">
        <v>326</v>
      </c>
      <c r="J46" s="703"/>
      <c r="K46" s="703"/>
      <c r="L46" s="703"/>
      <c r="M46" s="30"/>
      <c r="N46" s="30"/>
      <c r="O46" s="30"/>
      <c r="R46" s="29"/>
      <c r="S46" s="30"/>
      <c r="T46" s="30"/>
      <c r="U46" s="30"/>
      <c r="W46" s="649"/>
    </row>
    <row r="47" spans="5:34" ht="24" customHeight="1">
      <c r="E47" s="19"/>
      <c r="H47" s="30"/>
      <c r="I47" s="30"/>
      <c r="J47" s="30"/>
      <c r="K47" s="30"/>
      <c r="L47" s="30"/>
      <c r="M47" s="30"/>
      <c r="N47" s="30"/>
      <c r="O47" s="31"/>
      <c r="P47" s="31"/>
      <c r="Q47" s="31"/>
      <c r="R47" s="31"/>
      <c r="S47" s="31"/>
      <c r="T47" s="31"/>
      <c r="U47" s="31"/>
      <c r="V47" s="650"/>
      <c r="W47" s="649"/>
      <c r="X47" s="649"/>
      <c r="AB47" s="28"/>
      <c r="AC47" s="28"/>
      <c r="AD47" s="28"/>
      <c r="AE47" s="28"/>
      <c r="AF47" s="28"/>
      <c r="AG47" s="28"/>
      <c r="AH47" s="28"/>
    </row>
    <row r="48" spans="3:27" s="156" customFormat="1" ht="24" customHeight="1">
      <c r="C48" s="159"/>
      <c r="H48" s="160"/>
      <c r="I48" s="160"/>
      <c r="J48" s="160"/>
      <c r="K48" s="160"/>
      <c r="L48" s="160"/>
      <c r="M48" s="160"/>
      <c r="N48" s="160"/>
      <c r="V48" s="651"/>
      <c r="W48" s="651"/>
      <c r="X48" s="651"/>
      <c r="Y48" s="651"/>
      <c r="Z48" s="651"/>
      <c r="AA48" s="651"/>
    </row>
    <row r="49" spans="3:27" s="156" customFormat="1" ht="15">
      <c r="C49" s="157"/>
      <c r="E49" s="161"/>
      <c r="V49" s="651"/>
      <c r="W49" s="651"/>
      <c r="X49" s="651"/>
      <c r="Y49" s="651"/>
      <c r="Z49" s="651"/>
      <c r="AA49" s="651"/>
    </row>
    <row r="50" spans="4:27" s="156" customFormat="1" ht="15">
      <c r="D50" s="157"/>
      <c r="E50" s="157"/>
      <c r="F50" s="157"/>
      <c r="V50" s="651"/>
      <c r="W50" s="651"/>
      <c r="X50" s="651"/>
      <c r="Y50" s="651"/>
      <c r="Z50" s="651"/>
      <c r="AA50" s="651"/>
    </row>
    <row r="51" spans="4:27" s="156" customFormat="1" ht="15">
      <c r="D51" s="157"/>
      <c r="E51" s="157"/>
      <c r="F51" s="157"/>
      <c r="V51" s="651"/>
      <c r="W51" s="651"/>
      <c r="X51" s="651"/>
      <c r="Y51" s="651"/>
      <c r="Z51" s="651"/>
      <c r="AA51" s="651"/>
    </row>
    <row r="52" spans="5:27" s="156" customFormat="1" ht="18" customHeight="1">
      <c r="E52" s="162"/>
      <c r="G52" s="157"/>
      <c r="H52" s="157"/>
      <c r="I52" s="157"/>
      <c r="V52" s="651"/>
      <c r="W52" s="651"/>
      <c r="X52" s="651"/>
      <c r="Y52" s="651"/>
      <c r="Z52" s="651"/>
      <c r="AA52" s="651"/>
    </row>
    <row r="53" spans="5:27" s="156" customFormat="1" ht="15">
      <c r="E53" s="162"/>
      <c r="G53" s="157"/>
      <c r="H53" s="157"/>
      <c r="I53" s="157"/>
      <c r="V53" s="651"/>
      <c r="W53" s="651"/>
      <c r="X53" s="651"/>
      <c r="Y53" s="651"/>
      <c r="Z53" s="651"/>
      <c r="AA53" s="651"/>
    </row>
    <row r="54" spans="5:27" s="156" customFormat="1" ht="15">
      <c r="E54" s="162"/>
      <c r="V54" s="651"/>
      <c r="W54" s="651"/>
      <c r="X54" s="651"/>
      <c r="Y54" s="651"/>
      <c r="Z54" s="651"/>
      <c r="AA54" s="651"/>
    </row>
    <row r="55" spans="5:27" s="156" customFormat="1" ht="48" customHeight="1">
      <c r="E55" s="162"/>
      <c r="V55" s="651"/>
      <c r="W55" s="651"/>
      <c r="X55" s="651"/>
      <c r="Y55" s="651"/>
      <c r="Z55" s="651"/>
      <c r="AA55" s="651"/>
    </row>
    <row r="56" spans="3:27" s="156" customFormat="1" ht="15">
      <c r="C56" s="163"/>
      <c r="D56" s="163"/>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55" s="156" customFormat="1" ht="15">
      <c r="C91" s="163"/>
      <c r="D91" s="163"/>
      <c r="E91" s="162"/>
      <c r="V91" s="651"/>
      <c r="W91" s="651"/>
      <c r="X91" s="651"/>
      <c r="Y91" s="651"/>
      <c r="Z91" s="651"/>
      <c r="AA91" s="651"/>
      <c r="AP91" s="158"/>
      <c r="AQ91" s="158"/>
      <c r="AR91" s="158"/>
      <c r="AS91" s="158"/>
      <c r="AT91" s="158"/>
      <c r="AU91" s="158"/>
      <c r="AV91" s="158"/>
      <c r="AW91" s="158"/>
      <c r="AX91" s="158"/>
      <c r="AY91" s="158"/>
      <c r="AZ91" s="158"/>
      <c r="BA91" s="158"/>
      <c r="BB91" s="158"/>
      <c r="BC91" s="158"/>
    </row>
    <row r="92" spans="3:41" s="156" customFormat="1" ht="24" customHeight="1">
      <c r="C92" s="163"/>
      <c r="D92" s="163"/>
      <c r="E92" s="162"/>
      <c r="O92" s="158"/>
      <c r="P92" s="158"/>
      <c r="Q92" s="158"/>
      <c r="R92" s="158"/>
      <c r="S92" s="158"/>
      <c r="T92" s="158"/>
      <c r="U92" s="158"/>
      <c r="V92" s="652"/>
      <c r="W92" s="652"/>
      <c r="X92" s="652"/>
      <c r="Y92" s="652"/>
      <c r="Z92" s="652"/>
      <c r="AA92" s="652"/>
      <c r="AB92" s="158"/>
      <c r="AC92" s="158"/>
      <c r="AD92" s="158"/>
      <c r="AE92" s="158"/>
      <c r="AF92" s="158"/>
      <c r="AG92" s="158"/>
      <c r="AH92" s="158"/>
      <c r="AI92" s="158"/>
      <c r="AJ92" s="158"/>
      <c r="AK92" s="158"/>
      <c r="AL92" s="158"/>
      <c r="AM92" s="158"/>
      <c r="AN92" s="158"/>
      <c r="AO92" s="158"/>
    </row>
    <row r="93" spans="3:55" s="158" customFormat="1" ht="24" customHeight="1">
      <c r="C93" s="163"/>
      <c r="D93" s="163"/>
      <c r="E93" s="164"/>
      <c r="O93" s="156"/>
      <c r="P93" s="156"/>
      <c r="Q93" s="156"/>
      <c r="R93" s="156"/>
      <c r="S93" s="156"/>
      <c r="T93" s="156"/>
      <c r="U93" s="156"/>
      <c r="V93" s="651"/>
      <c r="W93" s="651"/>
      <c r="X93" s="651"/>
      <c r="Y93" s="651"/>
      <c r="Z93" s="651"/>
      <c r="AA93" s="651"/>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row>
    <row r="94" spans="3:27" s="156" customFormat="1" ht="84" customHeight="1">
      <c r="C94" s="163"/>
      <c r="D94" s="163"/>
      <c r="E94" s="162"/>
      <c r="V94" s="651"/>
      <c r="W94" s="651"/>
      <c r="X94" s="651"/>
      <c r="Y94" s="651"/>
      <c r="Z94" s="651"/>
      <c r="AA94" s="651"/>
    </row>
    <row r="95" spans="3:7" ht="15">
      <c r="C95" s="34"/>
      <c r="D95" s="34"/>
      <c r="E95" s="348"/>
      <c r="F95" s="340"/>
      <c r="G95" s="340"/>
    </row>
    <row r="96" spans="3:7" ht="15">
      <c r="C96" s="34"/>
      <c r="D96" s="34"/>
      <c r="E96" s="348"/>
      <c r="F96" s="340"/>
      <c r="G96" s="340"/>
    </row>
    <row r="97" spans="3:7" ht="15">
      <c r="C97" s="34"/>
      <c r="D97" s="34"/>
      <c r="E97" s="348"/>
      <c r="F97" s="340"/>
      <c r="G97" s="340"/>
    </row>
    <row r="98" spans="3:7" ht="15">
      <c r="C98" s="34"/>
      <c r="D98" s="34"/>
      <c r="E98" s="348"/>
      <c r="F98" s="340"/>
      <c r="G98" s="340"/>
    </row>
    <row r="99" spans="3:7" ht="15">
      <c r="C99" s="34"/>
      <c r="D99" s="34"/>
      <c r="E99" s="348"/>
      <c r="F99" s="340"/>
      <c r="G99" s="340"/>
    </row>
    <row r="100" spans="3:7" ht="15">
      <c r="C100" s="34"/>
      <c r="D100" s="34"/>
      <c r="E100" s="348"/>
      <c r="F100" s="340"/>
      <c r="G100" s="340"/>
    </row>
    <row r="101" spans="3:7" ht="15">
      <c r="C101" s="34"/>
      <c r="D101" s="34"/>
      <c r="E101" s="348"/>
      <c r="F101" s="340"/>
      <c r="G101" s="340"/>
    </row>
    <row r="102" spans="3:7" ht="15">
      <c r="C102" s="34"/>
      <c r="D102" s="34"/>
      <c r="E102" s="348"/>
      <c r="F102" s="340"/>
      <c r="G102" s="340"/>
    </row>
    <row r="103" spans="3:7" ht="15">
      <c r="C103" s="34"/>
      <c r="D103" s="34"/>
      <c r="E103" s="348"/>
      <c r="F103" s="340"/>
      <c r="G103" s="340"/>
    </row>
    <row r="104" spans="3:7" ht="15">
      <c r="C104" s="34"/>
      <c r="D104" s="34"/>
      <c r="E104" s="348"/>
      <c r="F104" s="340"/>
      <c r="G104" s="340"/>
    </row>
    <row r="105" spans="3:7" ht="15">
      <c r="C105" s="34"/>
      <c r="D105" s="34"/>
      <c r="E105" s="348"/>
      <c r="F105" s="340"/>
      <c r="G105" s="340"/>
    </row>
    <row r="106" spans="3:7" ht="15">
      <c r="C106" s="34"/>
      <c r="D106" s="34"/>
      <c r="E106" s="348"/>
      <c r="F106" s="340"/>
      <c r="G106" s="340"/>
    </row>
    <row r="107" spans="3:7" ht="15">
      <c r="C107" s="34"/>
      <c r="D107" s="34"/>
      <c r="E107" s="348"/>
      <c r="F107" s="340"/>
      <c r="G107" s="340"/>
    </row>
    <row r="108" spans="3:7" ht="15">
      <c r="C108" s="340"/>
      <c r="D108" s="340"/>
      <c r="E108" s="348"/>
      <c r="F108" s="340"/>
      <c r="G108" s="340"/>
    </row>
    <row r="109" spans="3:7" ht="15">
      <c r="C109" s="340"/>
      <c r="D109" s="340"/>
      <c r="E109" s="348"/>
      <c r="F109" s="340"/>
      <c r="G109" s="340"/>
    </row>
    <row r="110" spans="3:7" ht="15">
      <c r="C110" s="340"/>
      <c r="D110" s="340"/>
      <c r="E110" s="348"/>
      <c r="F110" s="340"/>
      <c r="G110" s="340"/>
    </row>
    <row r="111" spans="3:7" ht="15">
      <c r="C111" s="340"/>
      <c r="D111" s="340"/>
      <c r="E111" s="348"/>
      <c r="F111" s="340"/>
      <c r="G111" s="340"/>
    </row>
    <row r="112" spans="3:7" ht="15">
      <c r="C112" s="340"/>
      <c r="D112" s="340"/>
      <c r="E112" s="348"/>
      <c r="F112" s="340"/>
      <c r="G112" s="340"/>
    </row>
    <row r="113" spans="3:7" ht="15">
      <c r="C113" s="340"/>
      <c r="D113" s="340"/>
      <c r="E113" s="348"/>
      <c r="F113" s="340"/>
      <c r="G113" s="340"/>
    </row>
    <row r="114" spans="2:7" ht="15">
      <c r="B114" s="86"/>
      <c r="C114" s="340"/>
      <c r="D114" s="340"/>
      <c r="E114" s="348"/>
      <c r="F114" s="340"/>
      <c r="G114" s="340"/>
    </row>
    <row r="115" spans="3:7" ht="15">
      <c r="C115" s="340"/>
      <c r="D115" s="340"/>
      <c r="E115" s="348"/>
      <c r="F115" s="340"/>
      <c r="G115" s="340"/>
    </row>
    <row r="116" spans="3:7" ht="15">
      <c r="C116" s="340"/>
      <c r="D116" s="340"/>
      <c r="E116" s="348"/>
      <c r="F116" s="340"/>
      <c r="G116" s="340"/>
    </row>
    <row r="117" spans="3:7" ht="15">
      <c r="C117" s="340"/>
      <c r="D117" s="340"/>
      <c r="E117" s="348"/>
      <c r="F117" s="340"/>
      <c r="G117" s="340"/>
    </row>
    <row r="118" spans="3:7" ht="15">
      <c r="C118" s="340"/>
      <c r="D118" s="340"/>
      <c r="E118" s="348"/>
      <c r="F118" s="340"/>
      <c r="G118" s="340"/>
    </row>
    <row r="119" spans="3:7" ht="15">
      <c r="C119" s="340"/>
      <c r="D119" s="340"/>
      <c r="E119" s="348"/>
      <c r="F119" s="340"/>
      <c r="G119" s="340"/>
    </row>
    <row r="120" spans="3:7" ht="15">
      <c r="C120" s="340"/>
      <c r="D120" s="340"/>
      <c r="E120" s="348"/>
      <c r="F120" s="340"/>
      <c r="G120" s="340"/>
    </row>
    <row r="121" spans="3:7" ht="15">
      <c r="C121" s="340"/>
      <c r="D121" s="340"/>
      <c r="E121" s="348"/>
      <c r="F121" s="340"/>
      <c r="G121" s="340"/>
    </row>
    <row r="122" spans="3:7" ht="15">
      <c r="C122" s="340"/>
      <c r="D122" s="340"/>
      <c r="E122" s="348"/>
      <c r="F122" s="340"/>
      <c r="G122" s="340"/>
    </row>
    <row r="123" spans="3:7" ht="15">
      <c r="C123" s="340"/>
      <c r="D123" s="340"/>
      <c r="E123" s="348"/>
      <c r="F123" s="340"/>
      <c r="G123" s="340"/>
    </row>
    <row r="124" spans="3:7" ht="15">
      <c r="C124" s="340"/>
      <c r="D124" s="340"/>
      <c r="E124" s="348"/>
      <c r="F124" s="340"/>
      <c r="G124" s="340"/>
    </row>
    <row r="125" spans="3:7" ht="15">
      <c r="C125" s="340"/>
      <c r="D125" s="340"/>
      <c r="E125" s="348"/>
      <c r="F125" s="340"/>
      <c r="G125" s="340"/>
    </row>
    <row r="126" spans="3:7" ht="15">
      <c r="C126" s="340"/>
      <c r="D126" s="340"/>
      <c r="E126" s="348"/>
      <c r="F126" s="340"/>
      <c r="G126" s="340"/>
    </row>
    <row r="127" spans="3:7" ht="15">
      <c r="C127" s="340"/>
      <c r="D127" s="340"/>
      <c r="E127" s="348"/>
      <c r="F127" s="340"/>
      <c r="G127" s="340"/>
    </row>
    <row r="128" spans="3:7" ht="15">
      <c r="C128" s="340"/>
      <c r="D128" s="340"/>
      <c r="E128" s="348"/>
      <c r="F128" s="340"/>
      <c r="G128" s="340"/>
    </row>
    <row r="129" spans="3:7" ht="15">
      <c r="C129" s="340"/>
      <c r="D129" s="340"/>
      <c r="E129" s="348"/>
      <c r="F129" s="340"/>
      <c r="G129" s="340"/>
    </row>
    <row r="130" spans="3:7" ht="15">
      <c r="C130" s="340"/>
      <c r="D130" s="340"/>
      <c r="E130" s="348"/>
      <c r="F130" s="340"/>
      <c r="G130" s="340"/>
    </row>
    <row r="131" spans="3:7" ht="15">
      <c r="C131" s="340"/>
      <c r="D131" s="340"/>
      <c r="E131" s="348"/>
      <c r="F131" s="340"/>
      <c r="G131" s="340"/>
    </row>
    <row r="132" spans="3:7" ht="15">
      <c r="C132" s="340"/>
      <c r="D132" s="340"/>
      <c r="E132" s="348"/>
      <c r="F132" s="340"/>
      <c r="G132" s="340"/>
    </row>
    <row r="133" spans="3:7" ht="15">
      <c r="C133" s="340"/>
      <c r="D133" s="340"/>
      <c r="E133" s="348"/>
      <c r="F133" s="340"/>
      <c r="G133" s="340"/>
    </row>
    <row r="134" spans="3:7" ht="15">
      <c r="C134" s="340"/>
      <c r="D134" s="340"/>
      <c r="E134" s="348"/>
      <c r="F134" s="340"/>
      <c r="G134" s="340"/>
    </row>
    <row r="135" spans="3:7" ht="15">
      <c r="C135" s="340"/>
      <c r="D135" s="340"/>
      <c r="E135" s="348"/>
      <c r="F135" s="340"/>
      <c r="G135" s="340"/>
    </row>
    <row r="136" spans="3:7" ht="15">
      <c r="C136" s="340"/>
      <c r="D136" s="340"/>
      <c r="E136" s="348"/>
      <c r="F136" s="340"/>
      <c r="G136" s="340"/>
    </row>
    <row r="137" spans="3:7" ht="15">
      <c r="C137" s="340"/>
      <c r="D137" s="340"/>
      <c r="E137" s="348"/>
      <c r="F137" s="340"/>
      <c r="G137" s="340"/>
    </row>
    <row r="138" spans="3:7" ht="15">
      <c r="C138" s="340"/>
      <c r="D138" s="340"/>
      <c r="E138" s="348"/>
      <c r="F138" s="340"/>
      <c r="G138" s="340"/>
    </row>
    <row r="139" spans="3:7" ht="15">
      <c r="C139" s="340"/>
      <c r="D139" s="340"/>
      <c r="E139" s="348"/>
      <c r="F139" s="340"/>
      <c r="G139" s="340"/>
    </row>
    <row r="140" spans="3:7" ht="15">
      <c r="C140" s="340"/>
      <c r="D140" s="340"/>
      <c r="E140" s="348"/>
      <c r="F140" s="340"/>
      <c r="G140" s="340"/>
    </row>
    <row r="141" spans="3:7" ht="15">
      <c r="C141" s="340"/>
      <c r="D141" s="340"/>
      <c r="E141" s="348"/>
      <c r="F141" s="340"/>
      <c r="G141" s="340"/>
    </row>
    <row r="142" spans="3:7" ht="15">
      <c r="C142" s="340"/>
      <c r="D142" s="340"/>
      <c r="E142" s="348"/>
      <c r="F142" s="340"/>
      <c r="G142" s="340"/>
    </row>
    <row r="143" spans="3:7" ht="15">
      <c r="C143" s="340"/>
      <c r="D143" s="340"/>
      <c r="E143" s="348"/>
      <c r="F143" s="340"/>
      <c r="G143" s="340"/>
    </row>
    <row r="144" spans="3:7" ht="15">
      <c r="C144" s="340"/>
      <c r="D144" s="340"/>
      <c r="E144" s="348"/>
      <c r="F144" s="340"/>
      <c r="G144" s="340"/>
    </row>
    <row r="145" spans="3:7" ht="15">
      <c r="C145" s="340"/>
      <c r="D145" s="340"/>
      <c r="E145" s="348"/>
      <c r="F145" s="340"/>
      <c r="G145" s="340"/>
    </row>
    <row r="146" spans="3:7" ht="15">
      <c r="C146" s="340"/>
      <c r="D146" s="340"/>
      <c r="E146" s="348"/>
      <c r="F146" s="340"/>
      <c r="G146" s="340"/>
    </row>
    <row r="147" spans="3:7" ht="15">
      <c r="C147" s="340"/>
      <c r="D147" s="340"/>
      <c r="E147" s="348"/>
      <c r="F147" s="340"/>
      <c r="G147" s="340"/>
    </row>
    <row r="148" spans="3:7" ht="15">
      <c r="C148" s="340"/>
      <c r="D148" s="340"/>
      <c r="E148" s="348"/>
      <c r="F148" s="340"/>
      <c r="G148" s="340"/>
    </row>
    <row r="149" spans="3:7" ht="15">
      <c r="C149" s="340"/>
      <c r="D149" s="340"/>
      <c r="E149" s="348"/>
      <c r="F149" s="340"/>
      <c r="G149" s="340"/>
    </row>
    <row r="150" spans="3:7" ht="15">
      <c r="C150" s="340"/>
      <c r="D150" s="340"/>
      <c r="E150" s="348"/>
      <c r="F150" s="340"/>
      <c r="G150" s="340"/>
    </row>
    <row r="151" spans="3:7" ht="15">
      <c r="C151" s="340"/>
      <c r="D151" s="340"/>
      <c r="E151" s="348"/>
      <c r="F151" s="340"/>
      <c r="G151" s="340"/>
    </row>
    <row r="152" spans="3:7" ht="15">
      <c r="C152" s="340"/>
      <c r="D152" s="340"/>
      <c r="E152" s="348"/>
      <c r="F152" s="340"/>
      <c r="G152" s="340"/>
    </row>
    <row r="153" spans="3:7" ht="15">
      <c r="C153" s="340"/>
      <c r="D153" s="340"/>
      <c r="E153" s="348"/>
      <c r="F153" s="340"/>
      <c r="G153" s="340"/>
    </row>
    <row r="154" spans="3:7" ht="15">
      <c r="C154" s="340"/>
      <c r="D154" s="340"/>
      <c r="E154" s="348"/>
      <c r="F154" s="340"/>
      <c r="G154" s="340"/>
    </row>
    <row r="155" spans="3:7" ht="15">
      <c r="C155" s="340"/>
      <c r="D155" s="340"/>
      <c r="E155" s="348"/>
      <c r="F155" s="340"/>
      <c r="G155" s="340"/>
    </row>
    <row r="156" spans="3:7" ht="15">
      <c r="C156" s="340"/>
      <c r="D156" s="340"/>
      <c r="E156" s="348"/>
      <c r="F156" s="340"/>
      <c r="G156" s="340"/>
    </row>
    <row r="157" spans="3:7" ht="15">
      <c r="C157" s="340"/>
      <c r="D157" s="340"/>
      <c r="E157" s="348"/>
      <c r="F157" s="340"/>
      <c r="G157" s="340"/>
    </row>
    <row r="158" spans="3:7" ht="15">
      <c r="C158" s="340"/>
      <c r="D158" s="340"/>
      <c r="E158" s="348"/>
      <c r="F158" s="340"/>
      <c r="G158" s="340"/>
    </row>
    <row r="159" spans="3:7" ht="15">
      <c r="C159" s="340"/>
      <c r="D159" s="340"/>
      <c r="E159" s="348"/>
      <c r="F159" s="340"/>
      <c r="G159" s="340"/>
    </row>
    <row r="160" spans="3:7" ht="15">
      <c r="C160" s="340"/>
      <c r="D160" s="340"/>
      <c r="E160" s="348"/>
      <c r="F160" s="340"/>
      <c r="G160" s="340"/>
    </row>
    <row r="161" spans="3:7" ht="15">
      <c r="C161" s="340"/>
      <c r="D161" s="340"/>
      <c r="E161" s="348"/>
      <c r="F161" s="340"/>
      <c r="G161" s="340"/>
    </row>
    <row r="162" spans="3:7" ht="15">
      <c r="C162" s="340"/>
      <c r="D162" s="340"/>
      <c r="E162" s="348"/>
      <c r="F162" s="340"/>
      <c r="G162" s="340"/>
    </row>
    <row r="163" spans="3:7" ht="15">
      <c r="C163" s="340"/>
      <c r="D163" s="340"/>
      <c r="E163" s="348"/>
      <c r="F163" s="340"/>
      <c r="G163" s="340"/>
    </row>
    <row r="164" spans="3:7" ht="15">
      <c r="C164" s="340"/>
      <c r="D164" s="340"/>
      <c r="E164" s="348"/>
      <c r="F164" s="340"/>
      <c r="G164" s="340"/>
    </row>
    <row r="165" spans="3:7" ht="15">
      <c r="C165" s="340"/>
      <c r="D165" s="340"/>
      <c r="E165" s="348"/>
      <c r="F165" s="340"/>
      <c r="G165" s="340"/>
    </row>
    <row r="166" spans="3:7" ht="15">
      <c r="C166" s="340"/>
      <c r="D166" s="340"/>
      <c r="E166" s="348"/>
      <c r="F166" s="340"/>
      <c r="G166" s="340"/>
    </row>
    <row r="167" spans="3:7" ht="15">
      <c r="C167" s="340"/>
      <c r="D167" s="340"/>
      <c r="E167" s="348"/>
      <c r="F167" s="340"/>
      <c r="G167" s="340"/>
    </row>
    <row r="168" spans="3:7" ht="15">
      <c r="C168" s="340"/>
      <c r="D168" s="340"/>
      <c r="E168" s="348"/>
      <c r="F168" s="340"/>
      <c r="G168" s="340"/>
    </row>
    <row r="169" spans="3:7" ht="15">
      <c r="C169" s="340"/>
      <c r="D169" s="340"/>
      <c r="E169" s="348"/>
      <c r="F169" s="340"/>
      <c r="G169" s="340"/>
    </row>
    <row r="170" spans="3:7" ht="15">
      <c r="C170" s="340"/>
      <c r="D170" s="340"/>
      <c r="E170" s="348"/>
      <c r="F170" s="340"/>
      <c r="G170" s="340"/>
    </row>
    <row r="171" spans="3:7" ht="15">
      <c r="C171" s="340"/>
      <c r="D171" s="340"/>
      <c r="E171" s="348"/>
      <c r="F171" s="340"/>
      <c r="G171" s="340"/>
    </row>
    <row r="172" spans="3:7" ht="15">
      <c r="C172" s="340"/>
      <c r="D172" s="340"/>
      <c r="E172" s="348"/>
      <c r="F172" s="340"/>
      <c r="G172" s="340"/>
    </row>
    <row r="173" spans="3:7" ht="15">
      <c r="C173" s="340"/>
      <c r="D173" s="340"/>
      <c r="E173" s="348"/>
      <c r="F173" s="340"/>
      <c r="G173" s="340"/>
    </row>
    <row r="174" spans="3:7" ht="15">
      <c r="C174" s="340"/>
      <c r="D174" s="340"/>
      <c r="E174" s="348"/>
      <c r="F174" s="340"/>
      <c r="G174" s="340"/>
    </row>
    <row r="175" spans="3:7" ht="15">
      <c r="C175" s="340"/>
      <c r="D175" s="340"/>
      <c r="E175" s="348"/>
      <c r="F175" s="340"/>
      <c r="G175" s="340"/>
    </row>
    <row r="176" spans="3:7" ht="15">
      <c r="C176" s="340"/>
      <c r="D176" s="340"/>
      <c r="E176" s="348"/>
      <c r="F176" s="340"/>
      <c r="G176" s="340"/>
    </row>
    <row r="177" spans="3:7" ht="15">
      <c r="C177" s="340"/>
      <c r="D177" s="340"/>
      <c r="E177" s="348"/>
      <c r="F177" s="340"/>
      <c r="G177" s="340"/>
    </row>
    <row r="178" spans="3:7" ht="15">
      <c r="C178" s="340"/>
      <c r="D178" s="340"/>
      <c r="E178" s="348"/>
      <c r="F178" s="340"/>
      <c r="G178" s="340"/>
    </row>
    <row r="179" spans="3:7" ht="15">
      <c r="C179" s="340"/>
      <c r="D179" s="340"/>
      <c r="E179" s="348"/>
      <c r="F179" s="340"/>
      <c r="G179" s="340"/>
    </row>
    <row r="180" spans="3:7" ht="15">
      <c r="C180" s="340"/>
      <c r="D180" s="340"/>
      <c r="E180" s="348"/>
      <c r="F180" s="340"/>
      <c r="G180" s="340"/>
    </row>
    <row r="181" spans="3:7" ht="15">
      <c r="C181" s="340"/>
      <c r="D181" s="340"/>
      <c r="E181" s="348"/>
      <c r="F181" s="340"/>
      <c r="G181" s="340"/>
    </row>
    <row r="182" spans="3:7" ht="15">
      <c r="C182" s="340"/>
      <c r="D182" s="340"/>
      <c r="E182" s="348"/>
      <c r="F182" s="340"/>
      <c r="G182" s="340"/>
    </row>
    <row r="183" spans="3:7" ht="15">
      <c r="C183" s="340"/>
      <c r="D183" s="340"/>
      <c r="E183" s="348"/>
      <c r="F183" s="340"/>
      <c r="G183" s="340"/>
    </row>
    <row r="184" spans="3:7" ht="15">
      <c r="C184" s="340"/>
      <c r="D184" s="340"/>
      <c r="E184" s="348"/>
      <c r="F184" s="340"/>
      <c r="G184" s="340"/>
    </row>
    <row r="185" spans="3:7" ht="15">
      <c r="C185" s="340"/>
      <c r="D185" s="340"/>
      <c r="E185" s="348"/>
      <c r="F185" s="340"/>
      <c r="G185" s="340"/>
    </row>
    <row r="186" spans="3:7" ht="15">
      <c r="C186" s="340"/>
      <c r="D186" s="340"/>
      <c r="E186" s="348"/>
      <c r="F186" s="340"/>
      <c r="G186" s="340"/>
    </row>
    <row r="187" spans="3:7" ht="15">
      <c r="C187" s="340"/>
      <c r="D187" s="340"/>
      <c r="E187" s="348"/>
      <c r="F187" s="340"/>
      <c r="G187" s="340"/>
    </row>
    <row r="188" spans="3:7" ht="15">
      <c r="C188" s="340"/>
      <c r="D188" s="340"/>
      <c r="E188" s="348"/>
      <c r="F188" s="340"/>
      <c r="G188" s="340"/>
    </row>
    <row r="189" spans="3:7" ht="15">
      <c r="C189" s="340"/>
      <c r="D189" s="340"/>
      <c r="E189" s="348"/>
      <c r="F189" s="340"/>
      <c r="G189" s="340"/>
    </row>
    <row r="190" spans="3:7" ht="15">
      <c r="C190" s="340"/>
      <c r="D190" s="340"/>
      <c r="E190" s="348"/>
      <c r="F190" s="340"/>
      <c r="G190" s="340"/>
    </row>
    <row r="191" spans="3:7" ht="15">
      <c r="C191" s="340"/>
      <c r="D191" s="340"/>
      <c r="E191" s="348"/>
      <c r="F191" s="340"/>
      <c r="G191" s="340"/>
    </row>
    <row r="192" spans="3:7" ht="15">
      <c r="C192" s="340"/>
      <c r="D192" s="340"/>
      <c r="E192" s="348"/>
      <c r="F192" s="340"/>
      <c r="G192" s="340"/>
    </row>
    <row r="193" spans="3:7" ht="15">
      <c r="C193" s="340"/>
      <c r="D193" s="340"/>
      <c r="E193" s="348"/>
      <c r="F193" s="340"/>
      <c r="G193" s="340"/>
    </row>
    <row r="194" spans="3:7" ht="15">
      <c r="C194" s="340"/>
      <c r="D194" s="340"/>
      <c r="E194" s="348"/>
      <c r="F194" s="340"/>
      <c r="G194" s="340"/>
    </row>
    <row r="195" spans="3:7" ht="15">
      <c r="C195" s="340"/>
      <c r="D195" s="340"/>
      <c r="E195" s="348"/>
      <c r="F195" s="340"/>
      <c r="G195" s="340"/>
    </row>
    <row r="196" spans="3:7" ht="15">
      <c r="C196" s="340"/>
      <c r="D196" s="340"/>
      <c r="E196" s="348"/>
      <c r="F196" s="340"/>
      <c r="G196" s="340"/>
    </row>
    <row r="197" spans="3:7" ht="15">
      <c r="C197" s="340"/>
      <c r="D197" s="340"/>
      <c r="E197" s="348"/>
      <c r="F197" s="340"/>
      <c r="G197" s="340"/>
    </row>
    <row r="198" spans="3:7" ht="15">
      <c r="C198" s="340"/>
      <c r="D198" s="340"/>
      <c r="E198" s="348"/>
      <c r="F198" s="340"/>
      <c r="G198" s="340"/>
    </row>
    <row r="199" spans="3:7" ht="15">
      <c r="C199" s="340"/>
      <c r="D199" s="340"/>
      <c r="E199" s="348"/>
      <c r="F199" s="340"/>
      <c r="G199" s="340"/>
    </row>
    <row r="200" spans="3:7" ht="15">
      <c r="C200" s="340"/>
      <c r="D200" s="340"/>
      <c r="E200" s="348"/>
      <c r="F200" s="340"/>
      <c r="G200" s="340"/>
    </row>
    <row r="201" spans="3:7" ht="15">
      <c r="C201" s="340"/>
      <c r="D201" s="340"/>
      <c r="E201" s="348"/>
      <c r="F201" s="340"/>
      <c r="G201" s="340"/>
    </row>
    <row r="202" spans="3:7" ht="15">
      <c r="C202" s="340"/>
      <c r="D202" s="340"/>
      <c r="E202" s="348"/>
      <c r="F202" s="340"/>
      <c r="G202" s="340"/>
    </row>
    <row r="203" spans="3:7" ht="15">
      <c r="C203" s="340"/>
      <c r="D203" s="340"/>
      <c r="E203" s="348"/>
      <c r="F203" s="340"/>
      <c r="G203" s="340"/>
    </row>
    <row r="204" spans="3:7" ht="15">
      <c r="C204" s="340"/>
      <c r="D204" s="340"/>
      <c r="E204" s="348"/>
      <c r="F204" s="340"/>
      <c r="G204" s="340"/>
    </row>
    <row r="205" spans="3:7" ht="15">
      <c r="C205" s="340"/>
      <c r="D205" s="340"/>
      <c r="E205" s="348"/>
      <c r="F205" s="340"/>
      <c r="G205" s="340"/>
    </row>
    <row r="206" spans="3:7" ht="15">
      <c r="C206" s="340"/>
      <c r="D206" s="340"/>
      <c r="E206" s="348"/>
      <c r="F206" s="340"/>
      <c r="G206" s="340"/>
    </row>
    <row r="207" spans="3:7" ht="15">
      <c r="C207" s="340"/>
      <c r="D207" s="340"/>
      <c r="E207" s="348"/>
      <c r="F207" s="340"/>
      <c r="G207" s="340"/>
    </row>
    <row r="208" spans="3:7" ht="15">
      <c r="C208" s="340"/>
      <c r="D208" s="340"/>
      <c r="E208" s="348"/>
      <c r="F208" s="340"/>
      <c r="G208" s="340"/>
    </row>
    <row r="209" spans="3:7" ht="15">
      <c r="C209" s="340"/>
      <c r="D209" s="340"/>
      <c r="E209" s="348"/>
      <c r="F209" s="340"/>
      <c r="G209" s="340"/>
    </row>
    <row r="210" spans="3:7" ht="15">
      <c r="C210" s="340"/>
      <c r="D210" s="340"/>
      <c r="E210" s="348"/>
      <c r="F210" s="340"/>
      <c r="G210" s="340"/>
    </row>
    <row r="211" spans="3:7" ht="15">
      <c r="C211" s="340"/>
      <c r="D211" s="340"/>
      <c r="E211" s="348"/>
      <c r="F211" s="340"/>
      <c r="G211" s="340"/>
    </row>
    <row r="212" spans="3:7" ht="15">
      <c r="C212" s="340"/>
      <c r="D212" s="340"/>
      <c r="E212" s="348"/>
      <c r="F212" s="340"/>
      <c r="G212" s="340"/>
    </row>
    <row r="213" spans="3:7" ht="15">
      <c r="C213" s="340"/>
      <c r="D213" s="340"/>
      <c r="E213" s="348"/>
      <c r="F213" s="340"/>
      <c r="G213" s="340"/>
    </row>
    <row r="214" spans="3:7" ht="15">
      <c r="C214" s="340"/>
      <c r="D214" s="340"/>
      <c r="E214" s="348"/>
      <c r="F214" s="340"/>
      <c r="G214" s="340"/>
    </row>
    <row r="215" spans="3:7" ht="15">
      <c r="C215" s="340"/>
      <c r="D215" s="340"/>
      <c r="E215" s="348"/>
      <c r="F215" s="340"/>
      <c r="G215" s="340"/>
    </row>
    <row r="216" spans="3:7" ht="15">
      <c r="C216" s="340"/>
      <c r="D216" s="340"/>
      <c r="E216" s="348"/>
      <c r="F216" s="340"/>
      <c r="G216" s="340"/>
    </row>
    <row r="217" spans="3:7" ht="15">
      <c r="C217" s="340"/>
      <c r="D217" s="340"/>
      <c r="E217" s="348"/>
      <c r="F217" s="340"/>
      <c r="G217" s="340"/>
    </row>
    <row r="218" spans="3:7" ht="15">
      <c r="C218" s="340"/>
      <c r="D218" s="340"/>
      <c r="E218" s="348"/>
      <c r="F218" s="340"/>
      <c r="G218" s="340"/>
    </row>
    <row r="219" spans="3:7" ht="15">
      <c r="C219" s="340"/>
      <c r="D219" s="340"/>
      <c r="E219" s="348"/>
      <c r="F219" s="340"/>
      <c r="G219" s="340"/>
    </row>
    <row r="220" spans="3:7" ht="15">
      <c r="C220" s="340"/>
      <c r="D220" s="340"/>
      <c r="E220" s="348"/>
      <c r="F220" s="340"/>
      <c r="G220" s="340"/>
    </row>
    <row r="221" spans="3:7" ht="15">
      <c r="C221" s="340"/>
      <c r="D221" s="340"/>
      <c r="E221" s="348"/>
      <c r="F221" s="340"/>
      <c r="G221" s="340"/>
    </row>
    <row r="222" spans="3:7" ht="15">
      <c r="C222" s="340"/>
      <c r="D222" s="340"/>
      <c r="E222" s="348"/>
      <c r="F222" s="340"/>
      <c r="G222" s="340"/>
    </row>
    <row r="223" spans="3:7" ht="15">
      <c r="C223" s="340"/>
      <c r="D223" s="340"/>
      <c r="E223" s="348"/>
      <c r="F223" s="340"/>
      <c r="G223" s="340"/>
    </row>
    <row r="224" spans="3:7" ht="15">
      <c r="C224" s="340"/>
      <c r="D224" s="340"/>
      <c r="E224" s="348"/>
      <c r="F224" s="340"/>
      <c r="G224" s="340"/>
    </row>
    <row r="225" spans="3:7" ht="15">
      <c r="C225" s="340"/>
      <c r="D225" s="340"/>
      <c r="E225" s="348"/>
      <c r="F225" s="340"/>
      <c r="G225" s="340"/>
    </row>
    <row r="226" spans="3:7" ht="15">
      <c r="C226" s="340"/>
      <c r="D226" s="340"/>
      <c r="E226" s="348"/>
      <c r="F226" s="340"/>
      <c r="G226" s="340"/>
    </row>
    <row r="227" spans="3:7" ht="15">
      <c r="C227" s="340"/>
      <c r="D227" s="340"/>
      <c r="E227" s="348"/>
      <c r="F227" s="340"/>
      <c r="G227" s="340"/>
    </row>
    <row r="228" spans="3:7" ht="15">
      <c r="C228" s="340"/>
      <c r="D228" s="340"/>
      <c r="E228" s="348"/>
      <c r="F228" s="340"/>
      <c r="G228" s="340"/>
    </row>
    <row r="229" spans="3:7" ht="15">
      <c r="C229" s="340"/>
      <c r="D229" s="340"/>
      <c r="E229" s="348"/>
      <c r="F229" s="340"/>
      <c r="G229" s="340"/>
    </row>
    <row r="230" spans="3:7" ht="15">
      <c r="C230" s="340"/>
      <c r="D230" s="340"/>
      <c r="E230" s="348"/>
      <c r="F230" s="340"/>
      <c r="G230" s="340"/>
    </row>
    <row r="231" spans="3:7" ht="15">
      <c r="C231" s="340"/>
      <c r="D231" s="340"/>
      <c r="E231" s="348"/>
      <c r="F231" s="340"/>
      <c r="G231" s="340"/>
    </row>
    <row r="232" spans="3:7" ht="15">
      <c r="C232" s="340"/>
      <c r="D232" s="340"/>
      <c r="E232" s="348"/>
      <c r="F232" s="340"/>
      <c r="G232" s="340"/>
    </row>
    <row r="233" spans="3:7" ht="15">
      <c r="C233" s="340"/>
      <c r="D233" s="340"/>
      <c r="E233" s="348"/>
      <c r="F233" s="340"/>
      <c r="G233" s="340"/>
    </row>
    <row r="234" spans="3:7" ht="15">
      <c r="C234" s="340"/>
      <c r="D234" s="340"/>
      <c r="E234" s="348"/>
      <c r="F234" s="340"/>
      <c r="G234" s="340"/>
    </row>
    <row r="235" spans="3:7" ht="15">
      <c r="C235" s="340"/>
      <c r="D235" s="340"/>
      <c r="E235" s="348"/>
      <c r="F235" s="340"/>
      <c r="G235" s="340"/>
    </row>
    <row r="236" spans="3:7" ht="15">
      <c r="C236" s="340"/>
      <c r="D236" s="340"/>
      <c r="E236" s="348"/>
      <c r="F236" s="340"/>
      <c r="G236" s="340"/>
    </row>
    <row r="237" spans="3:7" ht="15">
      <c r="C237" s="340"/>
      <c r="D237" s="340"/>
      <c r="E237" s="348"/>
      <c r="F237" s="340"/>
      <c r="G237" s="340"/>
    </row>
    <row r="238" spans="3:7" ht="15">
      <c r="C238" s="340"/>
      <c r="D238" s="340"/>
      <c r="E238" s="348"/>
      <c r="F238" s="340"/>
      <c r="G238" s="340"/>
    </row>
    <row r="239" spans="3:7" ht="15">
      <c r="C239" s="340"/>
      <c r="D239" s="340"/>
      <c r="E239" s="348"/>
      <c r="F239" s="340"/>
      <c r="G239" s="340"/>
    </row>
    <row r="240" spans="3:7" ht="15">
      <c r="C240" s="340"/>
      <c r="D240" s="340"/>
      <c r="E240" s="348"/>
      <c r="F240" s="340"/>
      <c r="G240" s="340"/>
    </row>
    <row r="241" spans="3:7" ht="15">
      <c r="C241" s="340"/>
      <c r="D241" s="340"/>
      <c r="E241" s="348"/>
      <c r="F241" s="340"/>
      <c r="G241" s="340"/>
    </row>
    <row r="242" spans="3:7" ht="15">
      <c r="C242" s="340"/>
      <c r="D242" s="340"/>
      <c r="E242" s="348"/>
      <c r="F242" s="340"/>
      <c r="G242" s="340"/>
    </row>
    <row r="243" spans="3:7" ht="15">
      <c r="C243" s="340"/>
      <c r="D243" s="340"/>
      <c r="E243" s="348"/>
      <c r="F243" s="340"/>
      <c r="G243" s="340"/>
    </row>
    <row r="244" spans="3:7" ht="15">
      <c r="C244" s="340"/>
      <c r="D244" s="340"/>
      <c r="E244" s="348"/>
      <c r="F244" s="340"/>
      <c r="G244" s="340"/>
    </row>
    <row r="245" spans="3:7" ht="15">
      <c r="C245" s="340"/>
      <c r="D245" s="340"/>
      <c r="E245" s="348"/>
      <c r="F245" s="340"/>
      <c r="G245" s="340"/>
    </row>
    <row r="246" spans="3:7" ht="15">
      <c r="C246" s="340"/>
      <c r="D246" s="340"/>
      <c r="E246" s="348"/>
      <c r="F246" s="340"/>
      <c r="G246" s="340"/>
    </row>
    <row r="247" spans="3:7" ht="15">
      <c r="C247" s="340"/>
      <c r="D247" s="340"/>
      <c r="E247" s="348"/>
      <c r="F247" s="340"/>
      <c r="G247" s="340"/>
    </row>
    <row r="248" spans="3:7" ht="15">
      <c r="C248" s="340"/>
      <c r="D248" s="340"/>
      <c r="E248" s="348"/>
      <c r="F248" s="340"/>
      <c r="G248" s="340"/>
    </row>
    <row r="249" spans="3:7" ht="15">
      <c r="C249" s="340"/>
      <c r="D249" s="340"/>
      <c r="E249" s="348"/>
      <c r="F249" s="340"/>
      <c r="G249" s="340"/>
    </row>
    <row r="250" spans="3:7" ht="15">
      <c r="C250" s="340"/>
      <c r="D250" s="340"/>
      <c r="E250" s="348"/>
      <c r="F250" s="340"/>
      <c r="G250" s="340"/>
    </row>
    <row r="251" spans="3:7" ht="15">
      <c r="C251" s="340"/>
      <c r="D251" s="340"/>
      <c r="E251" s="348"/>
      <c r="F251" s="340"/>
      <c r="G251" s="340"/>
    </row>
    <row r="252" spans="3:7" ht="15">
      <c r="C252" s="340"/>
      <c r="D252" s="340"/>
      <c r="E252" s="348"/>
      <c r="F252" s="340"/>
      <c r="G252" s="340"/>
    </row>
    <row r="253" spans="3:7" ht="15">
      <c r="C253" s="340"/>
      <c r="D253" s="340"/>
      <c r="E253" s="348"/>
      <c r="F253" s="340"/>
      <c r="G253" s="340"/>
    </row>
    <row r="254" spans="3:7" ht="15">
      <c r="C254" s="340"/>
      <c r="D254" s="340"/>
      <c r="E254" s="348"/>
      <c r="F254" s="340"/>
      <c r="G254" s="340"/>
    </row>
    <row r="255" spans="3:7" ht="15">
      <c r="C255" s="340"/>
      <c r="D255" s="340"/>
      <c r="E255" s="348"/>
      <c r="F255" s="340"/>
      <c r="G255" s="340"/>
    </row>
    <row r="256" spans="3:7" ht="15">
      <c r="C256" s="340"/>
      <c r="D256" s="340"/>
      <c r="E256" s="348"/>
      <c r="F256" s="340"/>
      <c r="G256" s="340"/>
    </row>
    <row r="257" spans="3:7" ht="15">
      <c r="C257" s="340"/>
      <c r="D257" s="340"/>
      <c r="E257" s="348"/>
      <c r="F257" s="340"/>
      <c r="G257" s="340"/>
    </row>
    <row r="258" spans="3:7" ht="15">
      <c r="C258" s="340"/>
      <c r="D258" s="340"/>
      <c r="E258" s="348"/>
      <c r="F258" s="340"/>
      <c r="G258" s="340"/>
    </row>
    <row r="259" spans="3:7" ht="15">
      <c r="C259" s="340"/>
      <c r="D259" s="340"/>
      <c r="E259" s="348"/>
      <c r="F259" s="340"/>
      <c r="G259" s="340"/>
    </row>
    <row r="260" spans="3:7" ht="15">
      <c r="C260" s="340"/>
      <c r="D260" s="340"/>
      <c r="E260" s="348"/>
      <c r="F260" s="340"/>
      <c r="G260" s="340"/>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sheetData>
  <sheetProtection algorithmName="SHA-512" hashValue="FUOChpEzdDtjceEQKTNeKTvhbv85fDNAMAFQwG8D7X/T1QKbO6cn/EEImaQi31kArD7Kl74u1+fbesrkvDVZAw==" saltValue="CQ0WQ1+72EQGpAK+yCcT6w==" spinCount="100000" sheet="1" objects="1" scenarios="1"/>
  <mergeCells count="10">
    <mergeCell ref="C44:E44"/>
    <mergeCell ref="I44:L44"/>
    <mergeCell ref="I45:L45"/>
    <mergeCell ref="I46:L46"/>
    <mergeCell ref="C34:E42"/>
    <mergeCell ref="F38:H38"/>
    <mergeCell ref="F39:H39"/>
    <mergeCell ref="F40:H40"/>
    <mergeCell ref="C43:E43"/>
    <mergeCell ref="I43:L43"/>
  </mergeCells>
  <conditionalFormatting sqref="M4:M33">
    <cfRule type="cellIs" priority="103" dxfId="100" operator="greaterThan">
      <formula>0</formula>
    </cfRule>
  </conditionalFormatting>
  <conditionalFormatting sqref="M34">
    <cfRule type="cellIs" priority="188" dxfId="3" operator="greaterThan">
      <formula>0</formula>
    </cfRule>
  </conditionalFormatting>
  <conditionalFormatting sqref="O4:O33">
    <cfRule type="cellIs" priority="100" dxfId="29" operator="equal">
      <formula>"                            Steve"</formula>
    </cfRule>
    <cfRule type="cellIs" priority="101" dxfId="97" operator="equal">
      <formula>"                            you"</formula>
    </cfRule>
    <cfRule type="cellIs" priority="102" dxfId="24" operator="greaterThan">
      <formula>$O$38</formula>
    </cfRule>
  </conditionalFormatting>
  <conditionalFormatting sqref="O36">
    <cfRule type="cellIs" priority="181" dxfId="3" operator="greaterThan">
      <formula>$O$38</formula>
    </cfRule>
  </conditionalFormatting>
  <conditionalFormatting sqref="Q4:Q33">
    <cfRule type="cellIs" priority="134" dxfId="6" operator="greaterThan">
      <formula>$Q$38</formula>
    </cfRule>
  </conditionalFormatting>
  <conditionalFormatting sqref="Q35">
    <cfRule type="cellIs" priority="114" dxfId="2" operator="equal">
      <formula>$Q$40+AVERAGE($Q$4:$Q$33)</formula>
    </cfRule>
    <cfRule type="cellIs" priority="128" dxfId="4" operator="greaterThan">
      <formula>$Q$40</formula>
    </cfRule>
  </conditionalFormatting>
  <conditionalFormatting sqref="Q36">
    <cfRule type="cellIs" priority="145" dxfId="3" operator="greaterThan">
      <formula>$Q$38</formula>
    </cfRule>
    <cfRule type="cellIs" priority="144" dxfId="2" operator="equal">
      <formula>$Q$38+MAX($Q$4:$Q$33)</formula>
    </cfRule>
  </conditionalFormatting>
  <conditionalFormatting sqref="R4:R33">
    <cfRule type="cellIs" priority="99" dxfId="6" operator="between">
      <formula>$R$38</formula>
      <formula>99999</formula>
    </cfRule>
  </conditionalFormatting>
  <conditionalFormatting sqref="R35">
    <cfRule type="cellIs" priority="127" dxfId="2" operator="equal">
      <formula>$R$40+AVERAGE($R$4:$R$33)</formula>
    </cfRule>
    <cfRule type="cellIs" priority="186" dxfId="4" operator="greaterThan">
      <formula>$R$40</formula>
    </cfRule>
  </conditionalFormatting>
  <conditionalFormatting sqref="R36">
    <cfRule type="cellIs" priority="173" dxfId="3" operator="greaterThan">
      <formula>$R$38</formula>
    </cfRule>
    <cfRule type="cellIs" priority="172" dxfId="2" operator="equal">
      <formula>$R$38+MAX($R$4:$R$33)</formula>
    </cfRule>
  </conditionalFormatting>
  <conditionalFormatting sqref="S4:S33">
    <cfRule type="cellIs" priority="198" dxfId="6" operator="lessThan">
      <formula>$S$39</formula>
    </cfRule>
  </conditionalFormatting>
  <conditionalFormatting sqref="S35">
    <cfRule type="cellIs" priority="77" dxfId="2" operator="equal">
      <formula>$S$40+AVERAGE($S$4:$S$33)</formula>
    </cfRule>
    <cfRule type="cellIs" priority="78" dxfId="4" operator="lessThan">
      <formula>$S$40</formula>
    </cfRule>
  </conditionalFormatting>
  <conditionalFormatting sqref="S36">
    <cfRule type="cellIs" priority="167" dxfId="3" operator="greaterThan">
      <formula>$S$38</formula>
    </cfRule>
    <cfRule type="cellIs" priority="166" dxfId="2" operator="equal">
      <formula>$S$38+MAX($S$4:$S$33)</formula>
    </cfRule>
  </conditionalFormatting>
  <conditionalFormatting sqref="S37">
    <cfRule type="cellIs" priority="91" dxfId="2" operator="equal">
      <formula>$S$39+MIN($S$4:$S$33)</formula>
    </cfRule>
    <cfRule type="cellIs" priority="187" dxfId="3" operator="lessThan">
      <formula>$S$39</formula>
    </cfRule>
  </conditionalFormatting>
  <conditionalFormatting sqref="T4:T33">
    <cfRule type="cellIs" priority="55" dxfId="24" operator="greaterThan">
      <formula>$T$40</formula>
    </cfRule>
  </conditionalFormatting>
  <conditionalFormatting sqref="U4:U33">
    <cfRule type="cellIs" priority="54" dxfId="24" operator="greaterThan">
      <formula>$U$40</formula>
    </cfRule>
  </conditionalFormatting>
  <conditionalFormatting sqref="W4:W33">
    <cfRule type="cellIs" priority="132" dxfId="6" operator="greaterThan">
      <formula>$W$38</formula>
    </cfRule>
  </conditionalFormatting>
  <conditionalFormatting sqref="W35">
    <cfRule type="cellIs" priority="110" dxfId="2" operator="equal">
      <formula>$W$40+AVERAGE($W$4:$W$33)</formula>
    </cfRule>
    <cfRule type="cellIs" priority="111" dxfId="4" operator="greaterThan">
      <formula>$W$40</formula>
    </cfRule>
  </conditionalFormatting>
  <conditionalFormatting sqref="W36">
    <cfRule type="cellIs" priority="92" dxfId="2" operator="equal">
      <formula>$W$38+MAX($W$4:$W$33)</formula>
    </cfRule>
    <cfRule type="cellIs" priority="141" dxfId="3" operator="greaterThan">
      <formula>$W$38</formula>
    </cfRule>
  </conditionalFormatting>
  <conditionalFormatting sqref="X4:X33">
    <cfRule type="cellIs" priority="97" dxfId="6" operator="between">
      <formula>$X$38</formula>
      <formula>9999</formula>
    </cfRule>
  </conditionalFormatting>
  <conditionalFormatting sqref="X35">
    <cfRule type="cellIs" priority="124" dxfId="4" operator="greaterThan">
      <formula>$X$40</formula>
    </cfRule>
    <cfRule type="cellIs" priority="123" dxfId="2" operator="equal">
      <formula>$X$40+AVERAGE($X$4:$X$33)</formula>
    </cfRule>
  </conditionalFormatting>
  <conditionalFormatting sqref="X36">
    <cfRule type="cellIs" priority="165" dxfId="3" operator="greaterThan">
      <formula>$X$38</formula>
    </cfRule>
    <cfRule type="cellIs" priority="164" dxfId="2" operator="equal">
      <formula>$X$38+MAX($X$4:$X$33)</formula>
    </cfRule>
  </conditionalFormatting>
  <conditionalFormatting sqref="Y4:Y33">
    <cfRule type="cellIs" priority="204" dxfId="6" operator="lessThan">
      <formula>$Y$39</formula>
    </cfRule>
  </conditionalFormatting>
  <conditionalFormatting sqref="Y35">
    <cfRule type="cellIs" priority="73" dxfId="2" operator="equal">
      <formula>$Y$40+AVERAGE($Y$4:$Y$33)</formula>
    </cfRule>
    <cfRule type="cellIs" priority="74" dxfId="4" operator="lessThan">
      <formula>$Y$40</formula>
    </cfRule>
  </conditionalFormatting>
  <conditionalFormatting sqref="Y36">
    <cfRule type="cellIs" priority="162" dxfId="2" operator="equal">
      <formula>$Y$38+MAX($Y$4:$Y$33)</formula>
    </cfRule>
    <cfRule type="cellIs" priority="163" dxfId="3" operator="greaterThan">
      <formula>$Y$38</formula>
    </cfRule>
  </conditionalFormatting>
  <conditionalFormatting sqref="Y37">
    <cfRule type="cellIs" priority="87" dxfId="2" operator="equal">
      <formula>$Y$39+MIN($Y$4:$Y$33)</formula>
    </cfRule>
    <cfRule type="cellIs" priority="88" dxfId="3" operator="lessThan">
      <formula>$Y$39</formula>
    </cfRule>
  </conditionalFormatting>
  <conditionalFormatting sqref="Z4:Z33">
    <cfRule type="cellIs" priority="10" dxfId="24" operator="greaterThan">
      <formula>$Z$40</formula>
    </cfRule>
  </conditionalFormatting>
  <conditionalFormatting sqref="AA4:AA33">
    <cfRule type="cellIs" priority="9" dxfId="24" operator="greaterThan">
      <formula>$AA$40</formula>
    </cfRule>
  </conditionalFormatting>
  <conditionalFormatting sqref="AC4:AC33">
    <cfRule type="cellIs" priority="131" dxfId="6" operator="greaterThan">
      <formula>$AC$38</formula>
    </cfRule>
  </conditionalFormatting>
  <conditionalFormatting sqref="AC35">
    <cfRule type="cellIs" priority="109" dxfId="4" operator="greaterThan">
      <formula>$AC$40</formula>
    </cfRule>
    <cfRule type="cellIs" priority="108" dxfId="2" operator="equal">
      <formula>$AC$40+AVERAGE($AC$4:$AC$33)</formula>
    </cfRule>
  </conditionalFormatting>
  <conditionalFormatting sqref="AC36">
    <cfRule type="cellIs" priority="139" dxfId="2" operator="equal">
      <formula>$AC$38+MAX($AC$4:$AC$33)</formula>
    </cfRule>
    <cfRule type="cellIs" priority="140" dxfId="3" operator="greaterThan">
      <formula>$AC$38</formula>
    </cfRule>
  </conditionalFormatting>
  <conditionalFormatting sqref="AD4:AD33">
    <cfRule type="cellIs" priority="96" dxfId="6" operator="between">
      <formula>$AD$38</formula>
      <formula>9999</formula>
    </cfRule>
  </conditionalFormatting>
  <conditionalFormatting sqref="AD35">
    <cfRule type="cellIs" priority="122" dxfId="4" operator="greaterThan">
      <formula>$AD$40</formula>
    </cfRule>
    <cfRule type="cellIs" priority="121" dxfId="2" operator="equal">
      <formula>$AD$40+AVERAGE($AD$4:$AD$33)</formula>
    </cfRule>
  </conditionalFormatting>
  <conditionalFormatting sqref="AD36">
    <cfRule type="cellIs" priority="161" dxfId="3" operator="greaterThan">
      <formula>$AD$38</formula>
    </cfRule>
    <cfRule type="cellIs" priority="160" dxfId="2" operator="equal">
      <formula>$AD$38+MAX($AD$4:$AD$33)</formula>
    </cfRule>
  </conditionalFormatting>
  <conditionalFormatting sqref="AE4:AE33">
    <cfRule type="cellIs" priority="43" dxfId="6" operator="lessThan">
      <formula>$AE$39</formula>
    </cfRule>
  </conditionalFormatting>
  <conditionalFormatting sqref="AE35">
    <cfRule type="cellIs" priority="37" dxfId="2" operator="equal">
      <formula>$AE$40+AVERAGE($AE$4:$AE$33)</formula>
    </cfRule>
    <cfRule type="cellIs" priority="38" dxfId="4" operator="lessThan">
      <formula>$AE$40</formula>
    </cfRule>
  </conditionalFormatting>
  <conditionalFormatting sqref="AE36">
    <cfRule type="cellIs" priority="41" dxfId="2" operator="equal">
      <formula>$AE$38+MAX($AE$4:$AE$33)</formula>
    </cfRule>
    <cfRule type="cellIs" priority="42" dxfId="3" operator="greaterThan">
      <formula>$AE$38</formula>
    </cfRule>
  </conditionalFormatting>
  <conditionalFormatting sqref="AE37">
    <cfRule type="cellIs" priority="39" dxfId="2" operator="equal">
      <formula>$AE$39+MIN($AE$4:$AE$33)</formula>
    </cfRule>
    <cfRule type="cellIs" priority="40" dxfId="3" operator="lessThan">
      <formula>$AE$39</formula>
    </cfRule>
  </conditionalFormatting>
  <conditionalFormatting sqref="AF4:AF33">
    <cfRule type="cellIs" priority="205" dxfId="6" operator="greaterThan">
      <formula>$AF$40</formula>
    </cfRule>
  </conditionalFormatting>
  <conditionalFormatting sqref="AG4:AG33">
    <cfRule type="cellIs" priority="44" dxfId="24" operator="greaterThan">
      <formula>$AG$40</formula>
    </cfRule>
  </conditionalFormatting>
  <conditionalFormatting sqref="AI4 AI6 AI8 AI10 AI12 AI14 AI16 AI18 AI20 AI22 AI24 AI26 AI28 AI30 AI32">
    <cfRule type="containsBlanks" priority="178" dxfId="37">
      <formula>LEN(TRIM(AI4))=0</formula>
    </cfRule>
  </conditionalFormatting>
  <conditionalFormatting sqref="AI4:AI33">
    <cfRule type="cellIs" priority="179" dxfId="6" operator="lessThan">
      <formula>$AI$39</formula>
    </cfRule>
  </conditionalFormatting>
  <conditionalFormatting sqref="AI5 AI7 AI9 AI11 AI13 AI15 AI17 AI19 AI21 AI23 AI25 AI27 AI29 AI31 AI33">
    <cfRule type="containsBlanks" priority="177" dxfId="29">
      <formula>LEN(TRIM(AI5))=0</formula>
    </cfRule>
  </conditionalFormatting>
  <conditionalFormatting sqref="AI35">
    <cfRule type="cellIs" priority="180" dxfId="4" operator="lessThan">
      <formula>$AI$40</formula>
    </cfRule>
  </conditionalFormatting>
  <conditionalFormatting sqref="AI37">
    <cfRule type="cellIs" priority="189" dxfId="3" operator="lessThan">
      <formula>$AI$39</formula>
    </cfRule>
  </conditionalFormatting>
  <conditionalFormatting sqref="AK4 AK6 AK8 AK10 AK12 AK14 AK16 AK18 AK20 AK22 AK24 AK26 AK28 AK30 AK32">
    <cfRule type="containsBlanks" priority="190" dxfId="32">
      <formula>LEN(TRIM(AK4))=0</formula>
    </cfRule>
  </conditionalFormatting>
  <conditionalFormatting sqref="AK4:AK33">
    <cfRule type="cellIs" priority="206" dxfId="24" operator="lessThan">
      <formula>$AK$39</formula>
    </cfRule>
    <cfRule type="cellIs" priority="196" dxfId="30" operator="greaterThan">
      <formula>$AK$38</formula>
    </cfRule>
  </conditionalFormatting>
  <conditionalFormatting sqref="AK5 AK7 AK9 AK11 AK13 AK15 AK17 AK19 AK21 AK23 AK25 AK27 AK29 AK31 AK33">
    <cfRule type="containsBlanks" priority="195" dxfId="29">
      <formula>LEN(TRIM(AK5))=0</formula>
    </cfRule>
  </conditionalFormatting>
  <conditionalFormatting sqref="AK36">
    <cfRule type="cellIs" priority="185" dxfId="28" operator="greaterThan">
      <formula>$AK$38</formula>
    </cfRule>
  </conditionalFormatting>
  <conditionalFormatting sqref="AK37">
    <cfRule type="cellIs" priority="184" dxfId="3" operator="lessThan">
      <formula>$AK$39</formula>
    </cfRule>
  </conditionalFormatting>
  <conditionalFormatting sqref="AM4:AM33">
    <cfRule type="cellIs" priority="191" dxfId="6" operator="greaterThan">
      <formula>$AM$38</formula>
    </cfRule>
  </conditionalFormatting>
  <conditionalFormatting sqref="AM36">
    <cfRule type="cellIs" priority="183" dxfId="3" operator="greaterThan">
      <formula>$AM$38</formula>
    </cfRule>
  </conditionalFormatting>
  <conditionalFormatting sqref="AO4:AO33">
    <cfRule type="cellIs" priority="176" dxfId="24" operator="greaterThan">
      <formula>$AO$38</formula>
    </cfRule>
  </conditionalFormatting>
  <conditionalFormatting sqref="AO35">
    <cfRule type="cellIs" priority="175" dxfId="4" operator="greaterThan">
      <formula>$AO$40</formula>
    </cfRule>
  </conditionalFormatting>
  <conditionalFormatting sqref="AO36">
    <cfRule type="cellIs" priority="174" dxfId="3" operator="greaterThan">
      <formula>$AO$38</formula>
    </cfRule>
  </conditionalFormatting>
  <conditionalFormatting sqref="AP4:AP33">
    <cfRule type="cellIs" priority="62" dxfId="6" operator="greaterThan">
      <formula>$AP$38</formula>
    </cfRule>
  </conditionalFormatting>
  <conditionalFormatting sqref="AP35">
    <cfRule type="cellIs" priority="61" dxfId="4" operator="greaterThan">
      <formula>$AP$40</formula>
    </cfRule>
    <cfRule type="cellIs" priority="60" dxfId="2" operator="equal">
      <formula>$AP$40+AVERAGE($AP$4:$AP$33)</formula>
    </cfRule>
  </conditionalFormatting>
  <conditionalFormatting sqref="AP36">
    <cfRule type="cellIs" priority="28" dxfId="3" operator="greaterThan">
      <formula>$AP$38</formula>
    </cfRule>
    <cfRule type="cellIs" priority="27" dxfId="2" operator="equal">
      <formula>$AP$38+MAX($AP$4:$AP$33)</formula>
    </cfRule>
  </conditionalFormatting>
  <conditionalFormatting sqref="AQ4:AQ33">
    <cfRule type="cellIs" priority="59" dxfId="6" operator="between">
      <formula>$AQ$38</formula>
      <formula>9999</formula>
    </cfRule>
  </conditionalFormatting>
  <conditionalFormatting sqref="AQ35">
    <cfRule type="cellIs" priority="58" dxfId="4" operator="greaterThan">
      <formula>$AQ$40</formula>
    </cfRule>
    <cfRule type="cellIs" priority="57" dxfId="2" operator="equal">
      <formula>$AQ$40+AVERAGE($AQ$4:$AQ$33)</formula>
    </cfRule>
  </conditionalFormatting>
  <conditionalFormatting sqref="AQ36">
    <cfRule type="cellIs" priority="64" dxfId="3" operator="greaterThan">
      <formula>$AQ$38</formula>
    </cfRule>
    <cfRule type="cellIs" priority="63" dxfId="2" operator="equal">
      <formula>$AQ$38+MAX($AQ$4:$AQ$33)</formula>
    </cfRule>
  </conditionalFormatting>
  <conditionalFormatting sqref="AR4:AR33">
    <cfRule type="cellIs" priority="129" dxfId="6" operator="greaterThan">
      <formula>$AR$38</formula>
    </cfRule>
  </conditionalFormatting>
  <conditionalFormatting sqref="AR35">
    <cfRule type="cellIs" priority="105" dxfId="4" operator="greaterThan">
      <formula>$AR$40</formula>
    </cfRule>
    <cfRule type="cellIs" priority="104" dxfId="2" operator="equal">
      <formula>$AR$40+AVERAGE($AR$4:$AR$33)</formula>
    </cfRule>
  </conditionalFormatting>
  <conditionalFormatting sqref="AR36">
    <cfRule type="cellIs" priority="136" dxfId="3" operator="greaterThan">
      <formula>$AR$38</formula>
    </cfRule>
    <cfRule type="cellIs" priority="135" dxfId="2" operator="equal">
      <formula>$AR$38+MAX($AR$4:$AR$33)</formula>
    </cfRule>
  </conditionalFormatting>
  <conditionalFormatting sqref="AS4:AS33">
    <cfRule type="cellIs" priority="93" dxfId="6" operator="between">
      <formula>$AS$38</formula>
      <formula>9999</formula>
    </cfRule>
  </conditionalFormatting>
  <conditionalFormatting sqref="AS35">
    <cfRule type="cellIs" priority="116" dxfId="4" operator="greaterThan">
      <formula>$AS$40</formula>
    </cfRule>
    <cfRule type="cellIs" priority="115" dxfId="2" operator="equal">
      <formula>$AS$40+AVERAGE($AS$4:$AS$33)</formula>
    </cfRule>
  </conditionalFormatting>
  <conditionalFormatting sqref="AS36">
    <cfRule type="cellIs" priority="148" dxfId="2" operator="equal">
      <formula>$AS$38+MAX($AS$4:$AS$33)</formula>
    </cfRule>
    <cfRule type="cellIs" priority="149" dxfId="3" operator="greaterThan">
      <formula>$AS$38</formula>
    </cfRule>
  </conditionalFormatting>
  <dataValidations count="6">
    <dataValidation type="decimal" allowBlank="1" showInputMessage="1" showErrorMessage="1" sqref="AB4:AK34 AM4:AM34 I38:N40 I4:Y34 AO4:AR34">
      <formula1>0</formula1>
      <formula2>99999999</formula2>
    </dataValidation>
    <dataValidation allowBlank="1" showInputMessage="1" showErrorMessage="1" errorTitle="Numbers Only" error="Enter Numbers Only" sqref="V35:Y37 AB35:AE37 I35:S37 AH35:AS37"/>
    <dataValidation type="decimal" allowBlank="1" showInputMessage="1" showErrorMessage="1" errorTitle="Numbers Only" error="Enter Numbers Only" sqref="Z4:AA37 AR38:AS40 T35:U37 AO38 AM38 AN38:AN40 AO40 AP38:AQ40 AF35:AG37 O38:AL40">
      <formula1>0</formula1>
      <formula2>99999999</formula2>
    </dataValidation>
    <dataValidation type="custom" allowBlank="1" showInputMessage="1" showErrorMessage="1" error="Only the less than symbol &quot;&lt;&quot; may be entered in this column." sqref="AN4:AN33 AL4:AL33">
      <formula1>AL4:AL12318="&lt;"</formula1>
    </dataValidation>
    <dataValidation type="decimal" allowBlank="1" showInputMessage="1" showErrorMessage="1" error="Enter Numbers Only" sqref="Z2:AA2">
      <formula1>0</formula1>
      <formula2>99999999</formula2>
    </dataValidation>
    <dataValidation type="decimal" allowBlank="1" showInputMessage="1" showErrorMessage="1" errorTitle="Numbers Only" error="Enter Nubers Only" sqref="AM39:AM40 AO39">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BT600"/>
  <sheetViews>
    <sheetView zoomScale="60" zoomScaleNormal="60" zoomScalePageLayoutView="55" workbookViewId="0" topLeftCell="C1">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72" width="8.7109375" style="156" customWidth="1"/>
    <col min="73" max="16384" width="8.7109375" style="19" customWidth="1"/>
  </cols>
  <sheetData>
    <row r="1" spans="2:72"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334"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row>
    <row r="2" spans="2:72" s="6" customFormat="1" ht="111" customHeight="1" hidden="1" thickBot="1">
      <c r="B2" s="88"/>
      <c r="C2" s="7"/>
      <c r="D2" s="7"/>
      <c r="E2" s="8"/>
      <c r="F2" s="9"/>
      <c r="G2" s="9"/>
      <c r="H2" s="3" t="s">
        <v>227</v>
      </c>
      <c r="I2" s="304">
        <v>46529</v>
      </c>
      <c r="J2" s="505">
        <v>50050</v>
      </c>
      <c r="K2" s="505"/>
      <c r="L2" s="505">
        <v>50050</v>
      </c>
      <c r="M2" s="505">
        <v>80998</v>
      </c>
      <c r="N2" s="505">
        <v>10</v>
      </c>
      <c r="O2" s="503" t="s">
        <v>228</v>
      </c>
      <c r="P2" s="304">
        <v>80082</v>
      </c>
      <c r="Q2" s="5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row>
    <row r="3" spans="2:72" s="6" customFormat="1" ht="220.5" customHeight="1" hidden="1" thickBot="1">
      <c r="B3" s="89" t="s">
        <v>165</v>
      </c>
      <c r="C3" s="16" t="s">
        <v>236</v>
      </c>
      <c r="D3" s="16" t="s">
        <v>237</v>
      </c>
      <c r="E3" s="32" t="s">
        <v>238</v>
      </c>
      <c r="F3" s="16" t="s">
        <v>239</v>
      </c>
      <c r="G3" s="16" t="s">
        <v>240</v>
      </c>
      <c r="H3" s="308" t="s">
        <v>241</v>
      </c>
      <c r="I3" s="4" t="s">
        <v>242</v>
      </c>
      <c r="J3" s="334" t="s">
        <v>243</v>
      </c>
      <c r="K3" s="334" t="s">
        <v>244</v>
      </c>
      <c r="L3" s="334" t="s">
        <v>246</v>
      </c>
      <c r="M3" s="334" t="s">
        <v>247</v>
      </c>
      <c r="N3" s="334" t="s">
        <v>248</v>
      </c>
      <c r="O3" s="335" t="s">
        <v>249</v>
      </c>
      <c r="P3" s="4" t="s">
        <v>250</v>
      </c>
      <c r="Q3" s="334"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row>
    <row r="4" spans="1:45" ht="21" customHeight="1">
      <c r="A4" s="580"/>
      <c r="B4" s="581"/>
      <c r="C4" s="325" t="str">
        <f>'Permit Limits'!E5</f>
        <v>TN0020621</v>
      </c>
      <c r="D4" s="325" t="str">
        <f>'Permit Limits'!D10</f>
        <v>External Outfall</v>
      </c>
      <c r="E4" s="326" t="str">
        <f>'Permit Limits'!E10</f>
        <v>001</v>
      </c>
      <c r="F4" s="325">
        <f>'Permit Limits'!H5</f>
        <v>2024</v>
      </c>
      <c r="G4" s="20" t="s">
        <v>337</v>
      </c>
      <c r="H4" s="587">
        <v>1</v>
      </c>
      <c r="I4" s="307"/>
      <c r="J4" s="306"/>
      <c r="K4" s="306"/>
      <c r="L4" s="306"/>
      <c r="M4" s="299"/>
      <c r="N4" s="299"/>
      <c r="O4" s="68"/>
      <c r="P4" s="298"/>
      <c r="Q4" s="299"/>
      <c r="R4" s="356" t="str">
        <f>IF(Q4&lt;&gt;0,(8.34*L4*Q4),"")</f>
        <v/>
      </c>
      <c r="S4" s="356" t="str">
        <f>IF(P4&lt;&gt;0,(1-Q4/P4)*100,"")</f>
        <v/>
      </c>
      <c r="T4" s="299"/>
      <c r="U4" s="68"/>
      <c r="V4" s="613"/>
      <c r="W4" s="306"/>
      <c r="X4" s="614" t="str">
        <f aca="true" t="shared" si="0" ref="X4:X34">IF(W4&lt;&gt;0,(8.34*L4*W4),"")</f>
        <v/>
      </c>
      <c r="Y4" s="614" t="str">
        <f aca="true" t="shared" si="1" ref="Y4:Y34">IF(V4&lt;&gt;0,(1-W4/V4)*100,"")</f>
        <v/>
      </c>
      <c r="Z4" s="306"/>
      <c r="AA4" s="615"/>
      <c r="AB4" s="298"/>
      <c r="AC4" s="299"/>
      <c r="AD4" s="356" t="str">
        <f aca="true" t="shared" si="2" ref="AD4:AD34">IF(AC4&lt;&gt;0,(8.34*L4*AC4),"")</f>
        <v/>
      </c>
      <c r="AE4" s="356" t="str">
        <f>IF(AB4&lt;&gt;0,(1-AC4/AB4)*100,"")</f>
        <v/>
      </c>
      <c r="AF4" s="299"/>
      <c r="AG4" s="68"/>
      <c r="AH4" s="298"/>
      <c r="AI4" s="68"/>
      <c r="AJ4" s="298"/>
      <c r="AK4" s="68"/>
      <c r="AL4" s="302"/>
      <c r="AM4" s="300"/>
      <c r="AN4" s="55"/>
      <c r="AO4" s="68"/>
      <c r="AP4" s="299"/>
      <c r="AQ4" s="356" t="str">
        <f aca="true" t="shared" si="3" ref="AQ4:AQ34">IF(AP4&lt;&gt;0,(8.34*L4*AP4),"")</f>
        <v/>
      </c>
      <c r="AR4" s="299"/>
      <c r="AS4" s="356" t="str">
        <f aca="true" t="shared" si="4" ref="AS4:AS34">IF(AR4&lt;&gt;0,(8.34*L4*AR4),"")</f>
        <v/>
      </c>
    </row>
    <row r="5" spans="1:45" ht="21" customHeight="1">
      <c r="A5" s="582"/>
      <c r="B5" s="583"/>
      <c r="C5" s="329" t="str">
        <f>C4</f>
        <v>TN0020621</v>
      </c>
      <c r="D5" s="329" t="str">
        <f>D4</f>
        <v>External Outfall</v>
      </c>
      <c r="E5" s="328" t="str">
        <f>E4</f>
        <v>001</v>
      </c>
      <c r="F5" s="329">
        <f>F4</f>
        <v>2024</v>
      </c>
      <c r="G5" s="329" t="s">
        <v>337</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7"/>
      <c r="AO5" s="113"/>
      <c r="AP5" s="105"/>
      <c r="AQ5" s="350" t="str">
        <f t="shared" si="3"/>
        <v/>
      </c>
      <c r="AR5" s="105"/>
      <c r="AS5" s="350" t="str">
        <f t="shared" si="4"/>
        <v/>
      </c>
    </row>
    <row r="6" spans="1:45" ht="21" customHeight="1">
      <c r="A6" s="582"/>
      <c r="B6" s="583"/>
      <c r="C6" s="329" t="str">
        <f aca="true" t="shared" si="5" ref="C6:C34">C5</f>
        <v>TN0020621</v>
      </c>
      <c r="D6" s="329" t="str">
        <f aca="true" t="shared" si="6" ref="D6:D34">D5</f>
        <v>External Outfall</v>
      </c>
      <c r="E6" s="328" t="str">
        <f aca="true" t="shared" si="7" ref="E6:E34">E5</f>
        <v>001</v>
      </c>
      <c r="F6" s="329">
        <f aca="true" t="shared" si="8" ref="F6:F34">F5</f>
        <v>2024</v>
      </c>
      <c r="G6" s="329" t="s">
        <v>337</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117"/>
      <c r="AI6" s="114"/>
      <c r="AJ6" s="117"/>
      <c r="AK6" s="114"/>
      <c r="AL6" s="58"/>
      <c r="AM6" s="71"/>
      <c r="AN6" s="59"/>
      <c r="AO6" s="114"/>
      <c r="AP6" s="106"/>
      <c r="AQ6" s="350" t="str">
        <f t="shared" si="3"/>
        <v/>
      </c>
      <c r="AR6" s="106"/>
      <c r="AS6" s="350" t="str">
        <f t="shared" si="4"/>
        <v/>
      </c>
    </row>
    <row r="7" spans="1:45" ht="21" customHeight="1">
      <c r="A7" s="582"/>
      <c r="B7" s="583"/>
      <c r="C7" s="329" t="str">
        <f t="shared" si="5"/>
        <v>TN0020621</v>
      </c>
      <c r="D7" s="329" t="str">
        <f t="shared" si="6"/>
        <v>External Outfall</v>
      </c>
      <c r="E7" s="328" t="str">
        <f t="shared" si="7"/>
        <v>001</v>
      </c>
      <c r="F7" s="329">
        <f t="shared" si="8"/>
        <v>2024</v>
      </c>
      <c r="G7" s="329" t="s">
        <v>337</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7"/>
      <c r="AO7" s="113"/>
      <c r="AP7" s="105"/>
      <c r="AQ7" s="350" t="str">
        <f t="shared" si="3"/>
        <v/>
      </c>
      <c r="AR7" s="105"/>
      <c r="AS7" s="350" t="str">
        <f t="shared" si="4"/>
        <v/>
      </c>
    </row>
    <row r="8" spans="1:45" ht="21" customHeight="1">
      <c r="A8" s="582"/>
      <c r="B8" s="583"/>
      <c r="C8" s="329" t="str">
        <f t="shared" si="5"/>
        <v>TN0020621</v>
      </c>
      <c r="D8" s="329" t="str">
        <f t="shared" si="6"/>
        <v>External Outfall</v>
      </c>
      <c r="E8" s="328" t="str">
        <f t="shared" si="7"/>
        <v>001</v>
      </c>
      <c r="F8" s="329">
        <f t="shared" si="8"/>
        <v>2024</v>
      </c>
      <c r="G8" s="329" t="s">
        <v>337</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117"/>
      <c r="AI8" s="114"/>
      <c r="AJ8" s="117"/>
      <c r="AK8" s="114"/>
      <c r="AL8" s="58"/>
      <c r="AM8" s="71"/>
      <c r="AN8" s="59"/>
      <c r="AO8" s="114"/>
      <c r="AP8" s="106"/>
      <c r="AQ8" s="350" t="str">
        <f t="shared" si="3"/>
        <v/>
      </c>
      <c r="AR8" s="106"/>
      <c r="AS8" s="350" t="str">
        <f t="shared" si="4"/>
        <v/>
      </c>
    </row>
    <row r="9" spans="1:45" ht="21" customHeight="1">
      <c r="A9" s="582"/>
      <c r="B9" s="583"/>
      <c r="C9" s="329" t="str">
        <f t="shared" si="5"/>
        <v>TN0020621</v>
      </c>
      <c r="D9" s="329" t="str">
        <f t="shared" si="6"/>
        <v>External Outfall</v>
      </c>
      <c r="E9" s="328" t="str">
        <f t="shared" si="7"/>
        <v>001</v>
      </c>
      <c r="F9" s="329">
        <f t="shared" si="8"/>
        <v>2024</v>
      </c>
      <c r="G9" s="329" t="s">
        <v>337</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7"/>
      <c r="AO9" s="113"/>
      <c r="AP9" s="105"/>
      <c r="AQ9" s="350" t="str">
        <f t="shared" si="3"/>
        <v/>
      </c>
      <c r="AR9" s="105"/>
      <c r="AS9" s="350" t="str">
        <f t="shared" si="4"/>
        <v/>
      </c>
    </row>
    <row r="10" spans="1:45" ht="21" customHeight="1">
      <c r="A10" s="582"/>
      <c r="B10" s="583"/>
      <c r="C10" s="329" t="str">
        <f t="shared" si="5"/>
        <v>TN0020621</v>
      </c>
      <c r="D10" s="329" t="str">
        <f t="shared" si="6"/>
        <v>External Outfall</v>
      </c>
      <c r="E10" s="328" t="str">
        <f t="shared" si="7"/>
        <v>001</v>
      </c>
      <c r="F10" s="329">
        <f t="shared" si="8"/>
        <v>2024</v>
      </c>
      <c r="G10" s="329" t="s">
        <v>337</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117"/>
      <c r="AI10" s="114"/>
      <c r="AJ10" s="117"/>
      <c r="AK10" s="114"/>
      <c r="AL10" s="58"/>
      <c r="AM10" s="71"/>
      <c r="AN10" s="59"/>
      <c r="AO10" s="114"/>
      <c r="AP10" s="106"/>
      <c r="AQ10" s="350" t="str">
        <f t="shared" si="3"/>
        <v/>
      </c>
      <c r="AR10" s="106"/>
      <c r="AS10" s="350" t="str">
        <f t="shared" si="4"/>
        <v/>
      </c>
    </row>
    <row r="11" spans="1:45" ht="21" customHeight="1">
      <c r="A11" s="582"/>
      <c r="B11" s="583"/>
      <c r="C11" s="329" t="str">
        <f t="shared" si="5"/>
        <v>TN0020621</v>
      </c>
      <c r="D11" s="329" t="str">
        <f t="shared" si="6"/>
        <v>External Outfall</v>
      </c>
      <c r="E11" s="328" t="str">
        <f t="shared" si="7"/>
        <v>001</v>
      </c>
      <c r="F11" s="329">
        <f t="shared" si="8"/>
        <v>2024</v>
      </c>
      <c r="G11" s="329" t="s">
        <v>337</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7"/>
      <c r="AO11" s="113"/>
      <c r="AP11" s="105"/>
      <c r="AQ11" s="350" t="str">
        <f t="shared" si="3"/>
        <v/>
      </c>
      <c r="AR11" s="105"/>
      <c r="AS11" s="350" t="str">
        <f t="shared" si="4"/>
        <v/>
      </c>
    </row>
    <row r="12" spans="1:45" ht="21" customHeight="1">
      <c r="A12" s="582"/>
      <c r="B12" s="583"/>
      <c r="C12" s="329" t="str">
        <f t="shared" si="5"/>
        <v>TN0020621</v>
      </c>
      <c r="D12" s="329" t="str">
        <f t="shared" si="6"/>
        <v>External Outfall</v>
      </c>
      <c r="E12" s="328" t="str">
        <f t="shared" si="7"/>
        <v>001</v>
      </c>
      <c r="F12" s="329">
        <f t="shared" si="8"/>
        <v>2024</v>
      </c>
      <c r="G12" s="329" t="s">
        <v>337</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117"/>
      <c r="AI12" s="114"/>
      <c r="AJ12" s="117"/>
      <c r="AK12" s="114"/>
      <c r="AL12" s="58"/>
      <c r="AM12" s="71"/>
      <c r="AN12" s="59"/>
      <c r="AO12" s="114"/>
      <c r="AP12" s="106"/>
      <c r="AQ12" s="350" t="str">
        <f t="shared" si="3"/>
        <v/>
      </c>
      <c r="AR12" s="106"/>
      <c r="AS12" s="350" t="str">
        <f t="shared" si="4"/>
        <v/>
      </c>
    </row>
    <row r="13" spans="1:45" ht="21" customHeight="1">
      <c r="A13" s="582"/>
      <c r="B13" s="583"/>
      <c r="C13" s="329" t="str">
        <f t="shared" si="5"/>
        <v>TN0020621</v>
      </c>
      <c r="D13" s="329" t="str">
        <f t="shared" si="6"/>
        <v>External Outfall</v>
      </c>
      <c r="E13" s="328" t="str">
        <f t="shared" si="7"/>
        <v>001</v>
      </c>
      <c r="F13" s="329">
        <f t="shared" si="8"/>
        <v>2024</v>
      </c>
      <c r="G13" s="329" t="s">
        <v>337</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7"/>
      <c r="AO13" s="113"/>
      <c r="AP13" s="105"/>
      <c r="AQ13" s="350" t="str">
        <f t="shared" si="3"/>
        <v/>
      </c>
      <c r="AR13" s="105"/>
      <c r="AS13" s="350" t="str">
        <f t="shared" si="4"/>
        <v/>
      </c>
    </row>
    <row r="14" spans="1:45" ht="21" customHeight="1">
      <c r="A14" s="582"/>
      <c r="B14" s="583"/>
      <c r="C14" s="329" t="str">
        <f t="shared" si="5"/>
        <v>TN0020621</v>
      </c>
      <c r="D14" s="329" t="str">
        <f t="shared" si="6"/>
        <v>External Outfall</v>
      </c>
      <c r="E14" s="328" t="str">
        <f t="shared" si="7"/>
        <v>001</v>
      </c>
      <c r="F14" s="329">
        <f t="shared" si="8"/>
        <v>2024</v>
      </c>
      <c r="G14" s="329" t="s">
        <v>337</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106"/>
      <c r="AG14" s="114"/>
      <c r="AH14" s="117"/>
      <c r="AI14" s="114"/>
      <c r="AJ14" s="117"/>
      <c r="AK14" s="114"/>
      <c r="AL14" s="58"/>
      <c r="AM14" s="71"/>
      <c r="AN14" s="59"/>
      <c r="AO14" s="114"/>
      <c r="AP14" s="75"/>
      <c r="AQ14" s="350" t="str">
        <f t="shared" si="3"/>
        <v/>
      </c>
      <c r="AR14" s="75"/>
      <c r="AS14" s="350" t="str">
        <f t="shared" si="4"/>
        <v/>
      </c>
    </row>
    <row r="15" spans="1:45" ht="21" customHeight="1">
      <c r="A15" s="582"/>
      <c r="B15" s="583"/>
      <c r="C15" s="329" t="str">
        <f t="shared" si="5"/>
        <v>TN0020621</v>
      </c>
      <c r="D15" s="329" t="str">
        <f t="shared" si="6"/>
        <v>External Outfall</v>
      </c>
      <c r="E15" s="328" t="str">
        <f t="shared" si="7"/>
        <v>001</v>
      </c>
      <c r="F15" s="329">
        <f t="shared" si="8"/>
        <v>2024</v>
      </c>
      <c r="G15" s="329" t="s">
        <v>337</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7"/>
      <c r="AO15" s="113"/>
      <c r="AP15" s="105"/>
      <c r="AQ15" s="350" t="str">
        <f t="shared" si="3"/>
        <v/>
      </c>
      <c r="AR15" s="105"/>
      <c r="AS15" s="350" t="str">
        <f t="shared" si="4"/>
        <v/>
      </c>
    </row>
    <row r="16" spans="1:45" ht="21" customHeight="1">
      <c r="A16" s="582"/>
      <c r="B16" s="583"/>
      <c r="C16" s="329" t="str">
        <f t="shared" si="5"/>
        <v>TN0020621</v>
      </c>
      <c r="D16" s="329" t="str">
        <f t="shared" si="6"/>
        <v>External Outfall</v>
      </c>
      <c r="E16" s="328" t="str">
        <f t="shared" si="7"/>
        <v>001</v>
      </c>
      <c r="F16" s="329">
        <f t="shared" si="8"/>
        <v>2024</v>
      </c>
      <c r="G16" s="329" t="s">
        <v>337</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106"/>
      <c r="AG16" s="114"/>
      <c r="AH16" s="74"/>
      <c r="AI16" s="76"/>
      <c r="AJ16" s="74"/>
      <c r="AK16" s="76"/>
      <c r="AL16" s="77"/>
      <c r="AM16" s="33"/>
      <c r="AN16" s="78"/>
      <c r="AO16" s="76"/>
      <c r="AP16" s="75"/>
      <c r="AQ16" s="350" t="str">
        <f t="shared" si="3"/>
        <v/>
      </c>
      <c r="AR16" s="75"/>
      <c r="AS16" s="350" t="str">
        <f t="shared" si="4"/>
        <v/>
      </c>
    </row>
    <row r="17" spans="1:45" ht="21" customHeight="1">
      <c r="A17" s="582"/>
      <c r="B17" s="583"/>
      <c r="C17" s="329" t="str">
        <f t="shared" si="5"/>
        <v>TN0020621</v>
      </c>
      <c r="D17" s="329" t="str">
        <f t="shared" si="6"/>
        <v>External Outfall</v>
      </c>
      <c r="E17" s="328" t="str">
        <f t="shared" si="7"/>
        <v>001</v>
      </c>
      <c r="F17" s="329">
        <f t="shared" si="8"/>
        <v>2024</v>
      </c>
      <c r="G17" s="329" t="s">
        <v>337</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7"/>
      <c r="AO17" s="113"/>
      <c r="AP17" s="105"/>
      <c r="AQ17" s="350" t="str">
        <f t="shared" si="3"/>
        <v/>
      </c>
      <c r="AR17" s="105"/>
      <c r="AS17" s="350" t="str">
        <f t="shared" si="4"/>
        <v/>
      </c>
    </row>
    <row r="18" spans="1:45" ht="21" customHeight="1">
      <c r="A18" s="582"/>
      <c r="B18" s="583"/>
      <c r="C18" s="329" t="str">
        <f t="shared" si="5"/>
        <v>TN0020621</v>
      </c>
      <c r="D18" s="329" t="str">
        <f t="shared" si="6"/>
        <v>External Outfall</v>
      </c>
      <c r="E18" s="328" t="str">
        <f t="shared" si="7"/>
        <v>001</v>
      </c>
      <c r="F18" s="329">
        <f t="shared" si="8"/>
        <v>2024</v>
      </c>
      <c r="G18" s="329" t="s">
        <v>337</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c r="AI18" s="114"/>
      <c r="AJ18" s="117"/>
      <c r="AK18" s="114"/>
      <c r="AL18" s="58"/>
      <c r="AM18" s="71"/>
      <c r="AN18" s="59"/>
      <c r="AO18" s="114"/>
      <c r="AP18" s="106"/>
      <c r="AQ18" s="350" t="str">
        <f t="shared" si="3"/>
        <v/>
      </c>
      <c r="AR18" s="106"/>
      <c r="AS18" s="350" t="str">
        <f t="shared" si="4"/>
        <v/>
      </c>
    </row>
    <row r="19" spans="1:45" ht="21" customHeight="1">
      <c r="A19" s="582"/>
      <c r="B19" s="583"/>
      <c r="C19" s="329" t="str">
        <f t="shared" si="5"/>
        <v>TN0020621</v>
      </c>
      <c r="D19" s="329" t="str">
        <f t="shared" si="6"/>
        <v>External Outfall</v>
      </c>
      <c r="E19" s="328" t="str">
        <f t="shared" si="7"/>
        <v>001</v>
      </c>
      <c r="F19" s="329">
        <f t="shared" si="8"/>
        <v>2024</v>
      </c>
      <c r="G19" s="329" t="s">
        <v>337</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7"/>
      <c r="AO19" s="113"/>
      <c r="AP19" s="105"/>
      <c r="AQ19" s="350" t="str">
        <f t="shared" si="3"/>
        <v/>
      </c>
      <c r="AR19" s="105"/>
      <c r="AS19" s="350" t="str">
        <f t="shared" si="4"/>
        <v/>
      </c>
    </row>
    <row r="20" spans="1:45" ht="21" customHeight="1">
      <c r="A20" s="582"/>
      <c r="B20" s="583"/>
      <c r="C20" s="329" t="str">
        <f t="shared" si="5"/>
        <v>TN0020621</v>
      </c>
      <c r="D20" s="329" t="str">
        <f t="shared" si="6"/>
        <v>External Outfall</v>
      </c>
      <c r="E20" s="328" t="str">
        <f t="shared" si="7"/>
        <v>001</v>
      </c>
      <c r="F20" s="329">
        <f t="shared" si="8"/>
        <v>2024</v>
      </c>
      <c r="G20" s="329" t="s">
        <v>337</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117"/>
      <c r="AI20" s="114"/>
      <c r="AJ20" s="117"/>
      <c r="AK20" s="114"/>
      <c r="AL20" s="58"/>
      <c r="AM20" s="71"/>
      <c r="AN20" s="59"/>
      <c r="AO20" s="114"/>
      <c r="AP20" s="106"/>
      <c r="AQ20" s="350" t="str">
        <f t="shared" si="3"/>
        <v/>
      </c>
      <c r="AR20" s="106"/>
      <c r="AS20" s="350" t="str">
        <f t="shared" si="4"/>
        <v/>
      </c>
    </row>
    <row r="21" spans="1:45" ht="21" customHeight="1">
      <c r="A21" s="582"/>
      <c r="B21" s="583"/>
      <c r="C21" s="329" t="str">
        <f t="shared" si="5"/>
        <v>TN0020621</v>
      </c>
      <c r="D21" s="329" t="str">
        <f t="shared" si="6"/>
        <v>External Outfall</v>
      </c>
      <c r="E21" s="328" t="str">
        <f t="shared" si="7"/>
        <v>001</v>
      </c>
      <c r="F21" s="329">
        <f t="shared" si="8"/>
        <v>2024</v>
      </c>
      <c r="G21" s="329" t="s">
        <v>337</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7"/>
      <c r="AO21" s="113"/>
      <c r="AP21" s="105"/>
      <c r="AQ21" s="350" t="str">
        <f t="shared" si="3"/>
        <v/>
      </c>
      <c r="AR21" s="105"/>
      <c r="AS21" s="350" t="str">
        <f t="shared" si="4"/>
        <v/>
      </c>
    </row>
    <row r="22" spans="1:45" ht="21" customHeight="1">
      <c r="A22" s="582"/>
      <c r="B22" s="583"/>
      <c r="C22" s="329" t="str">
        <f t="shared" si="5"/>
        <v>TN0020621</v>
      </c>
      <c r="D22" s="329" t="str">
        <f t="shared" si="6"/>
        <v>External Outfall</v>
      </c>
      <c r="E22" s="328" t="str">
        <f t="shared" si="7"/>
        <v>001</v>
      </c>
      <c r="F22" s="329">
        <f t="shared" si="8"/>
        <v>2024</v>
      </c>
      <c r="G22" s="329" t="s">
        <v>337</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106"/>
      <c r="AG22" s="114"/>
      <c r="AH22" s="117"/>
      <c r="AI22" s="114"/>
      <c r="AJ22" s="117"/>
      <c r="AK22" s="114"/>
      <c r="AL22" s="58"/>
      <c r="AM22" s="71"/>
      <c r="AN22" s="59"/>
      <c r="AO22" s="114"/>
      <c r="AP22" s="75"/>
      <c r="AQ22" s="350" t="str">
        <f t="shared" si="3"/>
        <v/>
      </c>
      <c r="AR22" s="75"/>
      <c r="AS22" s="350" t="str">
        <f t="shared" si="4"/>
        <v/>
      </c>
    </row>
    <row r="23" spans="1:45" ht="21" customHeight="1">
      <c r="A23" s="582"/>
      <c r="B23" s="583"/>
      <c r="C23" s="329" t="str">
        <f t="shared" si="5"/>
        <v>TN0020621</v>
      </c>
      <c r="D23" s="329" t="str">
        <f t="shared" si="6"/>
        <v>External Outfall</v>
      </c>
      <c r="E23" s="328" t="str">
        <f t="shared" si="7"/>
        <v>001</v>
      </c>
      <c r="F23" s="329">
        <f t="shared" si="8"/>
        <v>2024</v>
      </c>
      <c r="G23" s="329" t="s">
        <v>337</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7"/>
      <c r="AO23" s="113"/>
      <c r="AP23" s="105"/>
      <c r="AQ23" s="350" t="str">
        <f t="shared" si="3"/>
        <v/>
      </c>
      <c r="AR23" s="105"/>
      <c r="AS23" s="350" t="str">
        <f t="shared" si="4"/>
        <v/>
      </c>
    </row>
    <row r="24" spans="1:45" ht="21" customHeight="1">
      <c r="A24" s="582"/>
      <c r="B24" s="583"/>
      <c r="C24" s="329" t="str">
        <f t="shared" si="5"/>
        <v>TN0020621</v>
      </c>
      <c r="D24" s="329" t="str">
        <f t="shared" si="6"/>
        <v>External Outfall</v>
      </c>
      <c r="E24" s="328" t="str">
        <f t="shared" si="7"/>
        <v>001</v>
      </c>
      <c r="F24" s="329">
        <f t="shared" si="8"/>
        <v>2024</v>
      </c>
      <c r="G24" s="329" t="s">
        <v>337</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106"/>
      <c r="AG24" s="114"/>
      <c r="AH24" s="117"/>
      <c r="AI24" s="114"/>
      <c r="AJ24" s="117"/>
      <c r="AK24" s="114"/>
      <c r="AL24" s="58"/>
      <c r="AM24" s="71"/>
      <c r="AN24" s="59"/>
      <c r="AO24" s="114"/>
      <c r="AP24" s="75"/>
      <c r="AQ24" s="350" t="str">
        <f t="shared" si="3"/>
        <v/>
      </c>
      <c r="AR24" s="75"/>
      <c r="AS24" s="350" t="str">
        <f t="shared" si="4"/>
        <v/>
      </c>
    </row>
    <row r="25" spans="1:45" ht="21" customHeight="1">
      <c r="A25" s="582"/>
      <c r="B25" s="583"/>
      <c r="C25" s="329" t="str">
        <f t="shared" si="5"/>
        <v>TN0020621</v>
      </c>
      <c r="D25" s="329" t="str">
        <f t="shared" si="6"/>
        <v>External Outfall</v>
      </c>
      <c r="E25" s="328" t="str">
        <f t="shared" si="7"/>
        <v>001</v>
      </c>
      <c r="F25" s="329">
        <f t="shared" si="8"/>
        <v>2024</v>
      </c>
      <c r="G25" s="329" t="s">
        <v>337</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7"/>
      <c r="AO25" s="113"/>
      <c r="AP25" s="105"/>
      <c r="AQ25" s="350" t="str">
        <f t="shared" si="3"/>
        <v/>
      </c>
      <c r="AR25" s="105"/>
      <c r="AS25" s="350" t="str">
        <f t="shared" si="4"/>
        <v/>
      </c>
    </row>
    <row r="26" spans="1:45" ht="21" customHeight="1">
      <c r="A26" s="582"/>
      <c r="B26" s="583"/>
      <c r="C26" s="329" t="str">
        <f t="shared" si="5"/>
        <v>TN0020621</v>
      </c>
      <c r="D26" s="329" t="str">
        <f t="shared" si="6"/>
        <v>External Outfall</v>
      </c>
      <c r="E26" s="328" t="str">
        <f t="shared" si="7"/>
        <v>001</v>
      </c>
      <c r="F26" s="329">
        <f t="shared" si="8"/>
        <v>2024</v>
      </c>
      <c r="G26" s="329" t="s">
        <v>337</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117"/>
      <c r="AI26" s="114"/>
      <c r="AJ26" s="117"/>
      <c r="AK26" s="114"/>
      <c r="AL26" s="58"/>
      <c r="AM26" s="71"/>
      <c r="AN26" s="59"/>
      <c r="AO26" s="114"/>
      <c r="AP26" s="106"/>
      <c r="AQ26" s="350" t="str">
        <f t="shared" si="3"/>
        <v/>
      </c>
      <c r="AR26" s="106"/>
      <c r="AS26" s="350" t="str">
        <f t="shared" si="4"/>
        <v/>
      </c>
    </row>
    <row r="27" spans="1:45" ht="21" customHeight="1">
      <c r="A27" s="582"/>
      <c r="B27" s="583"/>
      <c r="C27" s="329" t="str">
        <f t="shared" si="5"/>
        <v>TN0020621</v>
      </c>
      <c r="D27" s="329" t="str">
        <f t="shared" si="6"/>
        <v>External Outfall</v>
      </c>
      <c r="E27" s="328" t="str">
        <f t="shared" si="7"/>
        <v>001</v>
      </c>
      <c r="F27" s="329">
        <f t="shared" si="8"/>
        <v>2024</v>
      </c>
      <c r="G27" s="329" t="s">
        <v>337</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7"/>
      <c r="AO27" s="113"/>
      <c r="AP27" s="105"/>
      <c r="AQ27" s="350" t="str">
        <f t="shared" si="3"/>
        <v/>
      </c>
      <c r="AR27" s="105"/>
      <c r="AS27" s="350" t="str">
        <f t="shared" si="4"/>
        <v/>
      </c>
    </row>
    <row r="28" spans="1:45" ht="21" customHeight="1">
      <c r="A28" s="582"/>
      <c r="B28" s="583"/>
      <c r="C28" s="329" t="str">
        <f t="shared" si="5"/>
        <v>TN0020621</v>
      </c>
      <c r="D28" s="329" t="str">
        <f t="shared" si="6"/>
        <v>External Outfall</v>
      </c>
      <c r="E28" s="328" t="str">
        <f t="shared" si="7"/>
        <v>001</v>
      </c>
      <c r="F28" s="329">
        <f t="shared" si="8"/>
        <v>2024</v>
      </c>
      <c r="G28" s="329" t="s">
        <v>337</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106"/>
      <c r="AG28" s="114"/>
      <c r="AH28" s="117"/>
      <c r="AI28" s="114"/>
      <c r="AJ28" s="117"/>
      <c r="AK28" s="114"/>
      <c r="AL28" s="58"/>
      <c r="AM28" s="71"/>
      <c r="AN28" s="59"/>
      <c r="AO28" s="114"/>
      <c r="AP28" s="75"/>
      <c r="AQ28" s="350" t="str">
        <f t="shared" si="3"/>
        <v/>
      </c>
      <c r="AR28" s="75"/>
      <c r="AS28" s="350" t="str">
        <f t="shared" si="4"/>
        <v/>
      </c>
    </row>
    <row r="29" spans="1:45" ht="21" customHeight="1">
      <c r="A29" s="582"/>
      <c r="B29" s="583"/>
      <c r="C29" s="329" t="str">
        <f t="shared" si="5"/>
        <v>TN0020621</v>
      </c>
      <c r="D29" s="329" t="str">
        <f t="shared" si="6"/>
        <v>External Outfall</v>
      </c>
      <c r="E29" s="328" t="str">
        <f t="shared" si="7"/>
        <v>001</v>
      </c>
      <c r="F29" s="329">
        <f t="shared" si="8"/>
        <v>2024</v>
      </c>
      <c r="G29" s="329" t="s">
        <v>337</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7"/>
      <c r="AO29" s="113"/>
      <c r="AP29" s="105"/>
      <c r="AQ29" s="350" t="str">
        <f t="shared" si="3"/>
        <v/>
      </c>
      <c r="AR29" s="105"/>
      <c r="AS29" s="350" t="str">
        <f t="shared" si="4"/>
        <v/>
      </c>
    </row>
    <row r="30" spans="1:45" ht="21" customHeight="1">
      <c r="A30" s="582"/>
      <c r="B30" s="583"/>
      <c r="C30" s="329" t="str">
        <f t="shared" si="5"/>
        <v>TN0020621</v>
      </c>
      <c r="D30" s="329" t="str">
        <f t="shared" si="6"/>
        <v>External Outfall</v>
      </c>
      <c r="E30" s="328" t="str">
        <f t="shared" si="7"/>
        <v>001</v>
      </c>
      <c r="F30" s="329">
        <f t="shared" si="8"/>
        <v>2024</v>
      </c>
      <c r="G30" s="329" t="s">
        <v>337</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106"/>
      <c r="AG30" s="114"/>
      <c r="AH30" s="117"/>
      <c r="AI30" s="114"/>
      <c r="AJ30" s="117"/>
      <c r="AK30" s="114"/>
      <c r="AL30" s="58"/>
      <c r="AM30" s="71"/>
      <c r="AN30" s="59"/>
      <c r="AO30" s="114"/>
      <c r="AP30" s="75"/>
      <c r="AQ30" s="350" t="str">
        <f t="shared" si="3"/>
        <v/>
      </c>
      <c r="AR30" s="75"/>
      <c r="AS30" s="350" t="str">
        <f t="shared" si="4"/>
        <v/>
      </c>
    </row>
    <row r="31" spans="1:45" ht="21" customHeight="1">
      <c r="A31" s="582"/>
      <c r="B31" s="583"/>
      <c r="C31" s="329" t="str">
        <f t="shared" si="5"/>
        <v>TN0020621</v>
      </c>
      <c r="D31" s="329" t="str">
        <f t="shared" si="6"/>
        <v>External Outfall</v>
      </c>
      <c r="E31" s="328" t="str">
        <f t="shared" si="7"/>
        <v>001</v>
      </c>
      <c r="F31" s="329">
        <f t="shared" si="8"/>
        <v>2024</v>
      </c>
      <c r="G31" s="329" t="s">
        <v>337</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7"/>
      <c r="AO31" s="113"/>
      <c r="AP31" s="105"/>
      <c r="AQ31" s="350" t="str">
        <f t="shared" si="3"/>
        <v/>
      </c>
      <c r="AR31" s="105"/>
      <c r="AS31" s="350" t="str">
        <f t="shared" si="4"/>
        <v/>
      </c>
    </row>
    <row r="32" spans="1:45" ht="21" customHeight="1">
      <c r="A32" s="582"/>
      <c r="B32" s="583"/>
      <c r="C32" s="329" t="str">
        <f t="shared" si="5"/>
        <v>TN0020621</v>
      </c>
      <c r="D32" s="329" t="str">
        <f t="shared" si="6"/>
        <v>External Outfall</v>
      </c>
      <c r="E32" s="328" t="str">
        <f t="shared" si="7"/>
        <v>001</v>
      </c>
      <c r="F32" s="329">
        <f t="shared" si="8"/>
        <v>2024</v>
      </c>
      <c r="G32" s="329" t="s">
        <v>337</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9"/>
      <c r="AO32" s="114"/>
      <c r="AP32" s="106"/>
      <c r="AQ32" s="350" t="str">
        <f t="shared" si="3"/>
        <v/>
      </c>
      <c r="AR32" s="106"/>
      <c r="AS32" s="350" t="str">
        <f t="shared" si="4"/>
        <v/>
      </c>
    </row>
    <row r="33" spans="1:45" ht="21" customHeight="1">
      <c r="A33" s="582"/>
      <c r="B33" s="583"/>
      <c r="C33" s="329" t="str">
        <f t="shared" si="5"/>
        <v>TN0020621</v>
      </c>
      <c r="D33" s="329" t="str">
        <f t="shared" si="6"/>
        <v>External Outfall</v>
      </c>
      <c r="E33" s="328" t="str">
        <f t="shared" si="7"/>
        <v>001</v>
      </c>
      <c r="F33" s="329">
        <f t="shared" si="8"/>
        <v>2024</v>
      </c>
      <c r="G33" s="329" t="s">
        <v>337</v>
      </c>
      <c r="H33" s="330">
        <v>30</v>
      </c>
      <c r="I33" s="104"/>
      <c r="J33" s="110"/>
      <c r="K33" s="110"/>
      <c r="L33" s="110"/>
      <c r="M33" s="105"/>
      <c r="N33" s="105"/>
      <c r="O33" s="113"/>
      <c r="P33" s="116"/>
      <c r="Q33" s="105"/>
      <c r="R33" s="350" t="str">
        <f>IF(Q33&lt;&gt;0,(8.34*L33*Q33),"")</f>
        <v/>
      </c>
      <c r="S33" s="350" t="str">
        <f t="shared" si="9"/>
        <v/>
      </c>
      <c r="T33" s="105"/>
      <c r="U33" s="113"/>
      <c r="V33" s="616"/>
      <c r="W33" s="110"/>
      <c r="X33" s="617" t="str">
        <f t="shared" si="0"/>
        <v/>
      </c>
      <c r="Y33" s="617" t="str">
        <f t="shared" si="1"/>
        <v/>
      </c>
      <c r="Z33" s="110"/>
      <c r="AA33" s="618"/>
      <c r="AB33" s="116"/>
      <c r="AC33" s="105"/>
      <c r="AD33" s="350" t="str">
        <f t="shared" si="2"/>
        <v/>
      </c>
      <c r="AE33" s="350" t="str">
        <f t="shared" si="10"/>
        <v/>
      </c>
      <c r="AF33" s="105"/>
      <c r="AG33" s="113"/>
      <c r="AH33" s="116"/>
      <c r="AI33" s="113"/>
      <c r="AJ33" s="116"/>
      <c r="AK33" s="113"/>
      <c r="AL33" s="56"/>
      <c r="AM33" s="70"/>
      <c r="AN33" s="57"/>
      <c r="AO33" s="113"/>
      <c r="AP33" s="105"/>
      <c r="AQ33" s="350" t="str">
        <f t="shared" si="3"/>
        <v/>
      </c>
      <c r="AR33" s="105"/>
      <c r="AS33" s="350" t="str">
        <f t="shared" si="4"/>
        <v/>
      </c>
    </row>
    <row r="34" spans="1:45" ht="21" customHeight="1" thickBot="1">
      <c r="A34" s="584"/>
      <c r="B34" s="586"/>
      <c r="C34" s="329" t="str">
        <f t="shared" si="5"/>
        <v>TN0020621</v>
      </c>
      <c r="D34" s="329" t="str">
        <f t="shared" si="6"/>
        <v>External Outfall</v>
      </c>
      <c r="E34" s="328" t="str">
        <f t="shared" si="7"/>
        <v>001</v>
      </c>
      <c r="F34" s="329">
        <f t="shared" si="8"/>
        <v>2024</v>
      </c>
      <c r="G34" s="329" t="s">
        <v>337</v>
      </c>
      <c r="H34" s="333">
        <v>31</v>
      </c>
      <c r="I34" s="109"/>
      <c r="J34" s="112"/>
      <c r="K34" s="112"/>
      <c r="L34" s="112"/>
      <c r="M34" s="107"/>
      <c r="N34" s="107"/>
      <c r="O34" s="115"/>
      <c r="P34" s="118"/>
      <c r="Q34" s="107"/>
      <c r="R34" s="355" t="str">
        <f>IF(Q34&lt;&gt;0,(8.34*L34*Q34),"")</f>
        <v/>
      </c>
      <c r="S34" s="355" t="str">
        <f>IF(P34&lt;&gt;0,(1-Q34/P34)*100,"")</f>
        <v/>
      </c>
      <c r="T34" s="107"/>
      <c r="U34" s="115"/>
      <c r="V34" s="623"/>
      <c r="W34" s="112"/>
      <c r="X34" s="624" t="str">
        <f t="shared" si="0"/>
        <v/>
      </c>
      <c r="Y34" s="624" t="str">
        <f t="shared" si="1"/>
        <v/>
      </c>
      <c r="Z34" s="306"/>
      <c r="AA34" s="615"/>
      <c r="AB34" s="118"/>
      <c r="AC34" s="107"/>
      <c r="AD34" s="355" t="str">
        <f t="shared" si="2"/>
        <v/>
      </c>
      <c r="AE34" s="355" t="str">
        <f>IF(AB34&lt;&gt;0,(1-AC34/AB34)*100,"")</f>
        <v/>
      </c>
      <c r="AF34" s="107"/>
      <c r="AG34" s="115"/>
      <c r="AH34" s="118"/>
      <c r="AI34" s="115"/>
      <c r="AJ34" s="118"/>
      <c r="AK34" s="115"/>
      <c r="AL34" s="60"/>
      <c r="AM34" s="72"/>
      <c r="AN34" s="61"/>
      <c r="AO34" s="115"/>
      <c r="AP34" s="107"/>
      <c r="AQ34" s="355" t="str">
        <f t="shared" si="3"/>
        <v/>
      </c>
      <c r="AR34" s="107"/>
      <c r="AS34" s="355" t="str">
        <f t="shared" si="4"/>
        <v/>
      </c>
    </row>
    <row r="35" spans="2:72" s="6" customFormat="1" ht="21" customHeight="1">
      <c r="B35" s="339"/>
      <c r="C35" s="700" t="s">
        <v>311</v>
      </c>
      <c r="D35" s="701"/>
      <c r="E35" s="701"/>
      <c r="F35" s="21"/>
      <c r="G35" s="22"/>
      <c r="H35" s="119" t="s">
        <v>312</v>
      </c>
      <c r="I35" s="120">
        <f>SUM(I4:I34)</f>
        <v>0</v>
      </c>
      <c r="J35" s="121">
        <f>SUM(J4:J34)</f>
        <v>0</v>
      </c>
      <c r="K35" s="122"/>
      <c r="L35" s="121">
        <f>SUM(L4:L34)</f>
        <v>0</v>
      </c>
      <c r="M35" s="123">
        <f>SUM(M4:M34)</f>
        <v>0</v>
      </c>
      <c r="N35" s="124"/>
      <c r="O35" s="125"/>
      <c r="P35" s="126"/>
      <c r="Q35" s="124"/>
      <c r="R35" s="123">
        <f>SUM(R4:R34)</f>
        <v>0</v>
      </c>
      <c r="S35" s="527"/>
      <c r="T35" s="527"/>
      <c r="U35" s="127"/>
      <c r="V35" s="626"/>
      <c r="W35" s="122"/>
      <c r="X35" s="121">
        <f>SUM(X4:X34)</f>
        <v>0</v>
      </c>
      <c r="Y35" s="627"/>
      <c r="Z35" s="627"/>
      <c r="AA35" s="628"/>
      <c r="AB35" s="126"/>
      <c r="AC35" s="124"/>
      <c r="AD35" s="123">
        <f>SUM(AD4:AD34)</f>
        <v>0</v>
      </c>
      <c r="AE35" s="527"/>
      <c r="AF35" s="527"/>
      <c r="AG35" s="127"/>
      <c r="AH35" s="126"/>
      <c r="AI35" s="125"/>
      <c r="AJ35" s="126"/>
      <c r="AK35" s="125"/>
      <c r="AL35" s="128"/>
      <c r="AM35" s="129"/>
      <c r="AN35" s="130"/>
      <c r="AO35" s="129"/>
      <c r="AP35" s="124"/>
      <c r="AQ35" s="123">
        <f>SUM(AQ4:AQ34)</f>
        <v>0</v>
      </c>
      <c r="AR35" s="124"/>
      <c r="AS35" s="123">
        <f>SUM(AS4:AS34)</f>
        <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row>
    <row r="36" spans="2:72" s="6" customFormat="1" ht="21" customHeight="1">
      <c r="B36" s="339"/>
      <c r="C36" s="702"/>
      <c r="D36" s="702"/>
      <c r="E36" s="702"/>
      <c r="F36" s="23"/>
      <c r="G36" s="24"/>
      <c r="H36" s="131" t="s">
        <v>313</v>
      </c>
      <c r="I36" s="132"/>
      <c r="J36" s="133" t="e">
        <f>AVERAGE(J4:J34)</f>
        <v>#DIV/0!</v>
      </c>
      <c r="K36" s="134"/>
      <c r="L36" s="133" t="e">
        <f>AVERAGE(L4:L34)</f>
        <v>#DIV/0!</v>
      </c>
      <c r="M36" s="135"/>
      <c r="N36" s="351" t="e">
        <f>AVERAGE(N4:N34)</f>
        <v>#DIV/0!</v>
      </c>
      <c r="O36" s="351" t="e">
        <f>AVERAGE(O4:O34)</f>
        <v>#DIV/0!</v>
      </c>
      <c r="P36" s="136" t="e">
        <f>AVERAGE(P4:P34)</f>
        <v>#DIV/0!</v>
      </c>
      <c r="Q36" s="351" t="e">
        <f>AVERAGE(Q4:Q34)</f>
        <v>#DIV/0!</v>
      </c>
      <c r="R36" s="351" t="e">
        <f>AVERAGE(R4:R34)</f>
        <v>#DIV/0!</v>
      </c>
      <c r="S36" s="351" t="e">
        <f>(1-Q36/P36)*100</f>
        <v>#DIV/0!</v>
      </c>
      <c r="T36" s="100"/>
      <c r="U36" s="149"/>
      <c r="V36" s="629" t="e">
        <f>AVERAGE(V4:V34)</f>
        <v>#DIV/0!</v>
      </c>
      <c r="W36" s="133" t="e">
        <f>AVERAGE(W4:W34)</f>
        <v>#DIV/0!</v>
      </c>
      <c r="X36" s="133" t="e">
        <f>AVERAGE(X4:X34)</f>
        <v>#DIV/0!</v>
      </c>
      <c r="Y36" s="133" t="e">
        <f>(1-W36/V36)*100</f>
        <v>#DIV/0!</v>
      </c>
      <c r="Z36" s="97"/>
      <c r="AA36" s="630"/>
      <c r="AB36" s="136" t="e">
        <f>AVERAGE(AB4:AB34)</f>
        <v>#DIV/0!</v>
      </c>
      <c r="AC36" s="351" t="e">
        <f>AVERAGE(AC4:AC34)</f>
        <v>#DIV/0!</v>
      </c>
      <c r="AD36" s="351" t="e">
        <f>AVERAGE(AD4:AD34)</f>
        <v>#DIV/0!</v>
      </c>
      <c r="AE36" s="351" t="e">
        <f>(1-AC36/AB36)*100</f>
        <v>#DIV/0!</v>
      </c>
      <c r="AF36" s="100"/>
      <c r="AG36" s="149"/>
      <c r="AH36" s="136" t="e">
        <f>AVERAGE(AH4:AH34)</f>
        <v>#DIV/0!</v>
      </c>
      <c r="AI36" s="352" t="e">
        <f>AVERAGE(AI4:AI34)</f>
        <v>#DIV/0!</v>
      </c>
      <c r="AJ36" s="137"/>
      <c r="AK36" s="138"/>
      <c r="AL36" s="135"/>
      <c r="AM36" s="352" t="e">
        <f>AVERAGE(AM4:AM34)</f>
        <v>#DIV/0!</v>
      </c>
      <c r="AN36" s="137"/>
      <c r="AO36" s="352" t="e">
        <f>GEOMEAN(AO4:AO34)</f>
        <v>#NUM!</v>
      </c>
      <c r="AP36" s="351" t="e">
        <f>AVERAGE(AP4:AP34)</f>
        <v>#DIV/0!</v>
      </c>
      <c r="AQ36" s="351" t="e">
        <f>AVERAGE(AQ4:AQ34)</f>
        <v>#DIV/0!</v>
      </c>
      <c r="AR36" s="351" t="e">
        <f aca="true" t="shared" si="12" ref="AR36:AS36">AVERAGE(AR4:AR34)</f>
        <v>#DIV/0!</v>
      </c>
      <c r="AS36" s="351" t="e">
        <f t="shared" si="12"/>
        <v>#DIV/0!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row>
    <row r="37" spans="2:72" s="6" customFormat="1" ht="21" customHeight="1">
      <c r="B37" s="339"/>
      <c r="C37" s="702"/>
      <c r="D37" s="702"/>
      <c r="E37" s="702"/>
      <c r="F37" s="23"/>
      <c r="G37" s="24"/>
      <c r="H37" s="131" t="s">
        <v>314</v>
      </c>
      <c r="I37" s="139">
        <f>MAX(I4:I34)</f>
        <v>0</v>
      </c>
      <c r="J37" s="133">
        <f>MAX(J4:J34)</f>
        <v>0</v>
      </c>
      <c r="K37" s="133">
        <f>MAX(K4:K34)</f>
        <v>0</v>
      </c>
      <c r="L37" s="133">
        <f aca="true" t="shared" si="13" ref="L37:AK37">MAX(L4:L34)</f>
        <v>0</v>
      </c>
      <c r="M37" s="351">
        <f t="shared" si="13"/>
        <v>0</v>
      </c>
      <c r="N37" s="351">
        <f t="shared" si="13"/>
        <v>0</v>
      </c>
      <c r="O37" s="352">
        <f t="shared" si="13"/>
        <v>0</v>
      </c>
      <c r="P37" s="136">
        <f t="shared" si="13"/>
        <v>0</v>
      </c>
      <c r="Q37" s="351">
        <f t="shared" si="13"/>
        <v>0</v>
      </c>
      <c r="R37" s="351">
        <f t="shared" si="13"/>
        <v>0</v>
      </c>
      <c r="S37" s="351">
        <f t="shared" si="13"/>
        <v>0</v>
      </c>
      <c r="T37" s="351">
        <f t="shared" si="13"/>
        <v>0</v>
      </c>
      <c r="U37" s="352">
        <f t="shared" si="13"/>
        <v>0</v>
      </c>
      <c r="V37" s="629">
        <f t="shared" si="13"/>
        <v>0</v>
      </c>
      <c r="W37" s="133">
        <f t="shared" si="13"/>
        <v>0</v>
      </c>
      <c r="X37" s="133">
        <f t="shared" si="13"/>
        <v>0</v>
      </c>
      <c r="Y37" s="133">
        <f t="shared" si="13"/>
        <v>0</v>
      </c>
      <c r="Z37" s="133">
        <f>MAX(Z5:Z34)</f>
        <v>0</v>
      </c>
      <c r="AA37" s="631">
        <f>MAX(AA5:AA34)</f>
        <v>0</v>
      </c>
      <c r="AB37" s="136">
        <f t="shared" si="13"/>
        <v>0</v>
      </c>
      <c r="AC37" s="351">
        <f t="shared" si="13"/>
        <v>0</v>
      </c>
      <c r="AD37" s="351">
        <f t="shared" si="13"/>
        <v>0</v>
      </c>
      <c r="AE37" s="351">
        <f t="shared" si="13"/>
        <v>0</v>
      </c>
      <c r="AF37" s="351">
        <f t="shared" si="13"/>
        <v>0</v>
      </c>
      <c r="AG37" s="352">
        <f t="shared" si="13"/>
        <v>0</v>
      </c>
      <c r="AH37" s="136">
        <f t="shared" si="13"/>
        <v>0</v>
      </c>
      <c r="AI37" s="352">
        <f t="shared" si="13"/>
        <v>0</v>
      </c>
      <c r="AJ37" s="136">
        <f t="shared" si="13"/>
        <v>0</v>
      </c>
      <c r="AK37" s="352">
        <f t="shared" si="13"/>
        <v>0</v>
      </c>
      <c r="AL37" s="135"/>
      <c r="AM37" s="352">
        <f>MAX(AM4:AM34)</f>
        <v>0</v>
      </c>
      <c r="AN37" s="137"/>
      <c r="AO37" s="352">
        <f>MAX(AO4:AO34)</f>
        <v>0</v>
      </c>
      <c r="AP37" s="351">
        <f aca="true" t="shared" si="14" ref="AP37:AS37">MAX(AP4:AP34)</f>
        <v>0</v>
      </c>
      <c r="AQ37" s="351">
        <f t="shared" si="14"/>
        <v>0</v>
      </c>
      <c r="AR37" s="351">
        <f t="shared" si="14"/>
        <v>0</v>
      </c>
      <c r="AS37" s="351">
        <f t="shared" si="14"/>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row>
    <row r="38" spans="2:72" s="6" customFormat="1" ht="21" customHeight="1" thickBot="1">
      <c r="B38" s="339"/>
      <c r="C38" s="702"/>
      <c r="D38" s="702"/>
      <c r="E38" s="702"/>
      <c r="F38" s="23"/>
      <c r="G38" s="24"/>
      <c r="H38" s="140" t="s">
        <v>315</v>
      </c>
      <c r="I38" s="309"/>
      <c r="J38" s="310">
        <f>MIN(J4:J34)</f>
        <v>0</v>
      </c>
      <c r="K38" s="311"/>
      <c r="L38" s="310">
        <f>MIN(L4:L34)</f>
        <v>0</v>
      </c>
      <c r="M38" s="141"/>
      <c r="N38" s="142">
        <f aca="true" t="shared" si="15" ref="N38:AK38">MIN(N4:N34)</f>
        <v>0</v>
      </c>
      <c r="O38" s="143">
        <f t="shared" si="15"/>
        <v>0</v>
      </c>
      <c r="P38" s="144">
        <f t="shared" si="15"/>
        <v>0</v>
      </c>
      <c r="Q38" s="142">
        <f t="shared" si="15"/>
        <v>0</v>
      </c>
      <c r="R38" s="142">
        <f t="shared" si="15"/>
        <v>0</v>
      </c>
      <c r="S38" s="529">
        <f t="shared" si="15"/>
        <v>0</v>
      </c>
      <c r="T38" s="100"/>
      <c r="U38" s="149"/>
      <c r="V38" s="632">
        <f t="shared" si="15"/>
        <v>0</v>
      </c>
      <c r="W38" s="310">
        <f t="shared" si="15"/>
        <v>0</v>
      </c>
      <c r="X38" s="310">
        <f t="shared" si="15"/>
        <v>0</v>
      </c>
      <c r="Y38" s="633">
        <f t="shared" si="15"/>
        <v>0</v>
      </c>
      <c r="Z38" s="97"/>
      <c r="AA38" s="630"/>
      <c r="AB38" s="144">
        <f t="shared" si="15"/>
        <v>0</v>
      </c>
      <c r="AC38" s="142">
        <f t="shared" si="15"/>
        <v>0</v>
      </c>
      <c r="AD38" s="142">
        <f t="shared" si="15"/>
        <v>0</v>
      </c>
      <c r="AE38" s="529">
        <f t="shared" si="15"/>
        <v>0</v>
      </c>
      <c r="AF38" s="100"/>
      <c r="AG38" s="149"/>
      <c r="AH38" s="144">
        <f t="shared" si="15"/>
        <v>0</v>
      </c>
      <c r="AI38" s="143">
        <f t="shared" si="15"/>
        <v>0</v>
      </c>
      <c r="AJ38" s="144">
        <f t="shared" si="15"/>
        <v>0</v>
      </c>
      <c r="AK38" s="143">
        <f t="shared" si="15"/>
        <v>0</v>
      </c>
      <c r="AL38" s="141"/>
      <c r="AM38" s="143">
        <f>MIN(AM4:AM34)</f>
        <v>0</v>
      </c>
      <c r="AN38" s="312"/>
      <c r="AO38" s="143">
        <f>MIN(AO5:AO35)</f>
        <v>0</v>
      </c>
      <c r="AP38" s="142">
        <f aca="true" t="shared" si="16" ref="AP38:AS38">MIN(AP4:AP34)</f>
        <v>0</v>
      </c>
      <c r="AQ38" s="142">
        <f t="shared" si="16"/>
        <v>0</v>
      </c>
      <c r="AR38" s="142">
        <f t="shared" si="16"/>
        <v>0</v>
      </c>
      <c r="AS38" s="142">
        <f t="shared" si="16"/>
        <v>0</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row>
    <row r="39" spans="2:72" s="6" customFormat="1" ht="21" customHeight="1">
      <c r="B39" s="339"/>
      <c r="C39" s="702"/>
      <c r="D39" s="702"/>
      <c r="E39" s="702"/>
      <c r="F39" s="704" t="s">
        <v>316</v>
      </c>
      <c r="G39" s="705"/>
      <c r="H39" s="706"/>
      <c r="I39" s="313"/>
      <c r="J39" s="92"/>
      <c r="K39" s="92"/>
      <c r="L39" s="93"/>
      <c r="M39" s="94"/>
      <c r="N39" s="94"/>
      <c r="O39" s="151">
        <f>'Permit Limits'!P11</f>
        <v>999</v>
      </c>
      <c r="P39" s="95"/>
      <c r="Q39" s="35">
        <f>'Permit Limits'!R11</f>
        <v>15</v>
      </c>
      <c r="R39" s="35">
        <f>'Permit Limits'!S11</f>
        <v>9999</v>
      </c>
      <c r="S39" s="342"/>
      <c r="T39" s="315"/>
      <c r="U39" s="314"/>
      <c r="V39" s="634"/>
      <c r="W39" s="635">
        <f>'Permit Limits'!AD11</f>
        <v>3</v>
      </c>
      <c r="X39" s="635">
        <f>'Permit Limits'!AE11</f>
        <v>9999</v>
      </c>
      <c r="Y39" s="636"/>
      <c r="Z39" s="636"/>
      <c r="AA39" s="637"/>
      <c r="AB39" s="95"/>
      <c r="AC39" s="35">
        <f>'Permit Limits'!AJ11</f>
        <v>45</v>
      </c>
      <c r="AD39" s="35">
        <f>'Permit Limits'!AK11</f>
        <v>9999</v>
      </c>
      <c r="AE39" s="316"/>
      <c r="AF39" s="315"/>
      <c r="AG39" s="314"/>
      <c r="AH39" s="95"/>
      <c r="AI39" s="343"/>
      <c r="AJ39" s="37">
        <f>'Permit Limits'!AQ11</f>
        <v>0</v>
      </c>
      <c r="AK39" s="35">
        <f>'Permit Limits'!AR11</f>
        <v>9</v>
      </c>
      <c r="AL39" s="38"/>
      <c r="AM39" s="35">
        <f>'Permit Limits'!AU11</f>
        <v>1</v>
      </c>
      <c r="AN39" s="95"/>
      <c r="AO39" s="36">
        <f>'Permit Limits'!AW11</f>
        <v>126</v>
      </c>
      <c r="AP39" s="35">
        <f>'Permit Limits'!BL11</f>
        <v>9999</v>
      </c>
      <c r="AQ39" s="35">
        <f>'Permit Limits'!BM11</f>
        <v>9999</v>
      </c>
      <c r="AR39" s="35">
        <f>'Permit Limits'!BQ11</f>
        <v>9999</v>
      </c>
      <c r="AS39" s="35">
        <f>'Permit Limits'!BR11</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row>
    <row r="40" spans="2:72" s="6" customFormat="1" ht="21" customHeight="1">
      <c r="B40" s="339"/>
      <c r="C40" s="702"/>
      <c r="D40" s="702"/>
      <c r="E40" s="702"/>
      <c r="F40" s="707" t="s">
        <v>317</v>
      </c>
      <c r="G40" s="708"/>
      <c r="H40" s="709"/>
      <c r="I40" s="317"/>
      <c r="J40" s="97"/>
      <c r="K40" s="97"/>
      <c r="L40" s="98"/>
      <c r="M40" s="99"/>
      <c r="N40" s="100"/>
      <c r="O40" s="149"/>
      <c r="P40" s="101"/>
      <c r="Q40" s="40"/>
      <c r="R40" s="40"/>
      <c r="S40" s="345">
        <f>'Permit Limits'!T12</f>
        <v>40</v>
      </c>
      <c r="T40" s="100"/>
      <c r="U40" s="149"/>
      <c r="V40" s="638"/>
      <c r="W40" s="639"/>
      <c r="X40" s="639"/>
      <c r="Y40" s="640">
        <f>'Permit Limits'!AF12</f>
        <v>0</v>
      </c>
      <c r="Z40" s="97"/>
      <c r="AA40" s="630"/>
      <c r="AB40" s="101"/>
      <c r="AC40" s="40"/>
      <c r="AD40" s="40"/>
      <c r="AE40" s="345">
        <f>'Permit Limits'!AL12</f>
        <v>40</v>
      </c>
      <c r="AF40" s="100"/>
      <c r="AG40" s="149"/>
      <c r="AH40" s="101"/>
      <c r="AI40" s="39">
        <f>'Permit Limits'!AP12</f>
        <v>6</v>
      </c>
      <c r="AJ40" s="63">
        <f>'Permit Limits'!AQ12</f>
        <v>0</v>
      </c>
      <c r="AK40" s="39">
        <f>'Permit Limits'!AR12</f>
        <v>6</v>
      </c>
      <c r="AL40" s="40"/>
      <c r="AM40" s="150"/>
      <c r="AN40" s="101"/>
      <c r="AO40" s="150"/>
      <c r="AP40" s="40"/>
      <c r="AQ40" s="40"/>
      <c r="AR40" s="40"/>
      <c r="AS40" s="40"/>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row>
    <row r="41" spans="2:72" s="6" customFormat="1" ht="21" customHeight="1" thickBot="1">
      <c r="B41" s="339"/>
      <c r="C41" s="702"/>
      <c r="D41" s="702"/>
      <c r="E41" s="702"/>
      <c r="F41" s="710" t="s">
        <v>318</v>
      </c>
      <c r="G41" s="711"/>
      <c r="H41" s="712"/>
      <c r="I41" s="318"/>
      <c r="J41" s="41"/>
      <c r="K41" s="41"/>
      <c r="L41" s="41"/>
      <c r="M41" s="91"/>
      <c r="N41" s="91"/>
      <c r="O41" s="79"/>
      <c r="P41" s="103"/>
      <c r="Q41" s="353">
        <f>'Permit Limits'!R13</f>
        <v>9.9</v>
      </c>
      <c r="R41" s="353">
        <f>'Permit Limits'!S13</f>
        <v>61</v>
      </c>
      <c r="S41" s="353">
        <f>'Permit Limits'!T13</f>
        <v>85</v>
      </c>
      <c r="T41" s="363">
        <f>'Permit Limits'!U13</f>
        <v>13.3</v>
      </c>
      <c r="U41" s="269">
        <f>'Permit Limits'!V13</f>
        <v>82</v>
      </c>
      <c r="V41" s="641"/>
      <c r="W41" s="642">
        <f>'Permit Limits'!AD13</f>
        <v>1.3</v>
      </c>
      <c r="X41" s="642">
        <f>'Permit Limits'!AE13</f>
        <v>8.2</v>
      </c>
      <c r="Y41" s="642">
        <f>'Permit Limits'!AF13</f>
        <v>9999</v>
      </c>
      <c r="Z41" s="642">
        <f>'Permit Limits'!AG13</f>
        <v>2</v>
      </c>
      <c r="AA41" s="643">
        <f>'Permit Limits'!AH13</f>
        <v>12.3</v>
      </c>
      <c r="AB41" s="103"/>
      <c r="AC41" s="353">
        <f>'Permit Limits'!AJ13</f>
        <v>30</v>
      </c>
      <c r="AD41" s="353">
        <f>'Permit Limits'!AK13</f>
        <v>185</v>
      </c>
      <c r="AE41" s="353">
        <f>'Permit Limits'!AL13</f>
        <v>85</v>
      </c>
      <c r="AF41" s="363">
        <f>'Permit Limits'!AM13</f>
        <v>40</v>
      </c>
      <c r="AG41" s="269">
        <f>'Permit Limits'!AN13</f>
        <v>247</v>
      </c>
      <c r="AH41" s="103"/>
      <c r="AI41" s="349">
        <f>'Permit Limits'!AP13</f>
        <v>0</v>
      </c>
      <c r="AJ41" s="103"/>
      <c r="AK41" s="79"/>
      <c r="AL41" s="91"/>
      <c r="AM41" s="79"/>
      <c r="AN41" s="103"/>
      <c r="AO41" s="349">
        <f>'Permit Limits'!AW13</f>
        <v>941</v>
      </c>
      <c r="AP41" s="353">
        <f>'Permit Limits'!BL13</f>
        <v>9999</v>
      </c>
      <c r="AQ41" s="353">
        <f>'Permit Limits'!BM13</f>
        <v>9999</v>
      </c>
      <c r="AR41" s="353">
        <f>'Permit Limits'!BQ13</f>
        <v>9999</v>
      </c>
      <c r="AS41" s="353">
        <f>'Permit Limits'!BR13</f>
        <v>9999</v>
      </c>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row>
    <row r="42" spans="2:72" s="6" customFormat="1" ht="21" customHeight="1">
      <c r="B42" s="339"/>
      <c r="C42" s="702"/>
      <c r="D42" s="702"/>
      <c r="E42" s="702"/>
      <c r="F42" s="73"/>
      <c r="G42" s="73" t="s">
        <v>319</v>
      </c>
      <c r="I42" s="66"/>
      <c r="J42" s="82"/>
      <c r="K42" s="82"/>
      <c r="L42" s="82"/>
      <c r="M42" s="82"/>
      <c r="N42" s="82"/>
      <c r="O42" s="82"/>
      <c r="P42" s="66"/>
      <c r="Q42" s="66"/>
      <c r="R42" s="66"/>
      <c r="S42" s="66"/>
      <c r="T42" s="66"/>
      <c r="U42" s="66"/>
      <c r="V42" s="653"/>
      <c r="W42" s="653"/>
      <c r="X42" s="653"/>
      <c r="Y42" s="653"/>
      <c r="Z42" s="653"/>
      <c r="AA42" s="653"/>
      <c r="AB42" s="346"/>
      <c r="AC42" s="346"/>
      <c r="AD42" s="346"/>
      <c r="AE42" s="346"/>
      <c r="AF42" s="346"/>
      <c r="AG42" s="346"/>
      <c r="AH42" s="346"/>
      <c r="AI42" s="346"/>
      <c r="AJ42" s="346"/>
      <c r="AK42" s="346"/>
      <c r="AL42" s="346"/>
      <c r="AM42" s="346"/>
      <c r="AN42" s="346"/>
      <c r="AO42" s="346"/>
      <c r="AP42" s="167"/>
      <c r="AQ42" s="167"/>
      <c r="AR42" s="167"/>
      <c r="AS42" s="167"/>
      <c r="AT42" s="157"/>
      <c r="AU42" s="157"/>
      <c r="AV42" s="157"/>
      <c r="AW42" s="157"/>
      <c r="AX42" s="157"/>
      <c r="AY42" s="157"/>
      <c r="AZ42" s="157"/>
      <c r="BA42" s="157"/>
      <c r="BB42" s="155"/>
      <c r="BC42" s="155"/>
      <c r="BD42" s="155"/>
      <c r="BE42" s="155"/>
      <c r="BF42" s="155"/>
      <c r="BG42" s="155"/>
      <c r="BH42" s="155"/>
      <c r="BI42" s="155"/>
      <c r="BJ42" s="155"/>
      <c r="BK42" s="155"/>
      <c r="BL42" s="155"/>
      <c r="BM42" s="155"/>
      <c r="BN42" s="155"/>
      <c r="BO42" s="155"/>
      <c r="BP42" s="155"/>
      <c r="BQ42" s="155"/>
      <c r="BR42" s="155"/>
      <c r="BS42" s="155"/>
      <c r="BT42" s="155"/>
    </row>
    <row r="43" spans="2:72" s="6" customFormat="1" ht="62.25" customHeight="1">
      <c r="B43" s="339"/>
      <c r="C43" s="702"/>
      <c r="D43" s="702"/>
      <c r="E43" s="702"/>
      <c r="F43" s="26"/>
      <c r="G43" s="26" t="s">
        <v>320</v>
      </c>
      <c r="I43" s="344"/>
      <c r="J43" s="344"/>
      <c r="K43" s="344"/>
      <c r="L43" s="344"/>
      <c r="P43" s="344"/>
      <c r="Q43" s="344"/>
      <c r="R43" s="344"/>
      <c r="S43" s="344"/>
      <c r="T43" s="344"/>
      <c r="U43" s="344"/>
      <c r="V43" s="644"/>
      <c r="W43" s="644"/>
      <c r="X43" s="644"/>
      <c r="Y43" s="644"/>
      <c r="Z43" s="644"/>
      <c r="AA43" s="644"/>
      <c r="AB43" s="344"/>
      <c r="AC43" s="339"/>
      <c r="AD43" s="339"/>
      <c r="AE43" s="25"/>
      <c r="AF43" s="25"/>
      <c r="AG43" s="25"/>
      <c r="AH43" s="25"/>
      <c r="AI43" s="25"/>
      <c r="AJ43" s="25"/>
      <c r="AK43" s="25"/>
      <c r="AL43" s="26"/>
      <c r="AM43" s="25"/>
      <c r="AN43" s="25"/>
      <c r="AO43" s="2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row>
    <row r="44" spans="2:41" ht="42" customHeight="1">
      <c r="B44" s="339"/>
      <c r="C44" s="714"/>
      <c r="D44" s="714"/>
      <c r="E44" s="714"/>
      <c r="F44" s="84"/>
      <c r="G44" s="84"/>
      <c r="H44" s="85"/>
      <c r="I44" s="713" t="str">
        <f>Jan!I44</f>
        <v>Greenbrier STP</v>
      </c>
      <c r="J44" s="713"/>
      <c r="K44" s="713"/>
      <c r="L44" s="713"/>
      <c r="M44" s="80"/>
      <c r="N44" s="80"/>
      <c r="O44" s="80"/>
      <c r="P44" s="147" t="s">
        <v>321</v>
      </c>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23.25" customHeight="1">
      <c r="B45" s="339"/>
      <c r="C45" s="703" t="s">
        <v>322</v>
      </c>
      <c r="D45" s="703"/>
      <c r="E45" s="703"/>
      <c r="F45" s="84"/>
      <c r="G45" s="84"/>
      <c r="H45" s="85"/>
      <c r="I45" s="703" t="s">
        <v>323</v>
      </c>
      <c r="J45" s="703"/>
      <c r="K45" s="703"/>
      <c r="L45" s="703"/>
      <c r="M45" s="80"/>
      <c r="N45" s="80"/>
      <c r="O45" s="80"/>
      <c r="P45" s="341"/>
      <c r="Q45" s="341"/>
      <c r="R45" s="341"/>
      <c r="S45" s="341"/>
      <c r="T45" s="341"/>
      <c r="U45" s="341"/>
      <c r="V45" s="645"/>
      <c r="W45" s="645"/>
      <c r="X45" s="645"/>
      <c r="Y45" s="645"/>
      <c r="Z45" s="645"/>
      <c r="AA45" s="645"/>
      <c r="AB45" s="340"/>
      <c r="AC45" s="340"/>
      <c r="AD45" s="340"/>
      <c r="AE45" s="340"/>
      <c r="AF45" s="340"/>
      <c r="AG45" s="340"/>
      <c r="AH45" s="340"/>
      <c r="AI45" s="340"/>
      <c r="AJ45" s="340"/>
      <c r="AK45" s="340"/>
      <c r="AL45" s="340"/>
      <c r="AM45" s="340"/>
      <c r="AN45" s="340"/>
      <c r="AO45" s="340"/>
    </row>
    <row r="46" spans="2:41" ht="37.5" customHeight="1">
      <c r="B46" s="340"/>
      <c r="C46" s="607"/>
      <c r="D46" s="83"/>
      <c r="E46" s="607"/>
      <c r="F46" s="84"/>
      <c r="G46" s="85"/>
      <c r="I46" s="715" t="str">
        <f>Jan!I46</f>
        <v>Robertson</v>
      </c>
      <c r="J46" s="715"/>
      <c r="K46" s="715"/>
      <c r="L46" s="715"/>
      <c r="M46" s="62"/>
      <c r="N46" s="27"/>
      <c r="O46" s="27"/>
      <c r="P46" s="27"/>
      <c r="Q46" s="27"/>
      <c r="R46" s="27"/>
      <c r="S46" s="27"/>
      <c r="T46" s="27"/>
      <c r="U46" s="27"/>
      <c r="V46" s="646"/>
      <c r="W46" s="646"/>
      <c r="X46" s="646"/>
      <c r="Y46" s="647"/>
      <c r="Z46" s="647"/>
      <c r="AA46" s="647"/>
      <c r="AB46" s="340"/>
      <c r="AC46" s="340"/>
      <c r="AD46" s="340"/>
      <c r="AE46" s="340"/>
      <c r="AF46" s="340"/>
      <c r="AG46" s="340"/>
      <c r="AH46" s="340"/>
      <c r="AI46" s="340"/>
      <c r="AJ46" s="340"/>
      <c r="AK46" s="340"/>
      <c r="AL46" s="340"/>
      <c r="AM46" s="340"/>
      <c r="AN46" s="340"/>
      <c r="AO46" s="340"/>
    </row>
    <row r="47" spans="2:23" ht="30.75" customHeight="1">
      <c r="B47" s="340"/>
      <c r="C47" s="81" t="s">
        <v>324</v>
      </c>
      <c r="D47" s="81"/>
      <c r="E47" s="81" t="s">
        <v>325</v>
      </c>
      <c r="F47" s="85"/>
      <c r="G47" s="81"/>
      <c r="H47" s="81"/>
      <c r="I47" s="703" t="s">
        <v>326</v>
      </c>
      <c r="J47" s="703"/>
      <c r="K47" s="703"/>
      <c r="L47" s="703"/>
      <c r="M47" s="30"/>
      <c r="N47" s="30"/>
      <c r="O47" s="30"/>
      <c r="R47" s="29"/>
      <c r="S47" s="30"/>
      <c r="T47" s="30"/>
      <c r="U47" s="30"/>
      <c r="W47" s="649"/>
    </row>
    <row r="48" spans="5:34" ht="24" customHeight="1">
      <c r="E48" s="19"/>
      <c r="H48" s="30"/>
      <c r="I48" s="30"/>
      <c r="J48" s="30"/>
      <c r="K48" s="30"/>
      <c r="L48" s="30"/>
      <c r="M48" s="30"/>
      <c r="N48" s="30"/>
      <c r="O48" s="31"/>
      <c r="P48" s="31"/>
      <c r="Q48" s="31"/>
      <c r="R48" s="31"/>
      <c r="S48" s="31"/>
      <c r="T48" s="31"/>
      <c r="U48" s="31"/>
      <c r="V48" s="650"/>
      <c r="W48" s="649"/>
      <c r="X48" s="649"/>
      <c r="AB48" s="28"/>
      <c r="AC48" s="28"/>
      <c r="AD48" s="28"/>
      <c r="AE48" s="28"/>
      <c r="AF48" s="28"/>
      <c r="AG48" s="28"/>
      <c r="AH48" s="28"/>
    </row>
    <row r="49" spans="3:27" s="156" customFormat="1" ht="24" customHeight="1">
      <c r="C49" s="159"/>
      <c r="H49" s="160"/>
      <c r="I49" s="160"/>
      <c r="J49" s="160"/>
      <c r="K49" s="160"/>
      <c r="L49" s="160"/>
      <c r="M49" s="160"/>
      <c r="N49" s="160"/>
      <c r="V49" s="651"/>
      <c r="W49" s="651"/>
      <c r="X49" s="651"/>
      <c r="Y49" s="651"/>
      <c r="Z49" s="651"/>
      <c r="AA49" s="651"/>
    </row>
    <row r="50" spans="3:27" s="156" customFormat="1" ht="15">
      <c r="C50" s="157"/>
      <c r="E50" s="161"/>
      <c r="V50" s="651"/>
      <c r="W50" s="651"/>
      <c r="X50" s="651"/>
      <c r="Y50" s="651"/>
      <c r="Z50" s="651"/>
      <c r="AA50" s="651"/>
    </row>
    <row r="51" spans="4:27" s="156" customFormat="1" ht="15">
      <c r="D51" s="157"/>
      <c r="E51" s="157"/>
      <c r="F51" s="157"/>
      <c r="V51" s="651"/>
      <c r="W51" s="651"/>
      <c r="X51" s="651"/>
      <c r="Y51" s="651"/>
      <c r="Z51" s="651"/>
      <c r="AA51" s="651"/>
    </row>
    <row r="52" spans="4:27" s="156" customFormat="1" ht="15">
      <c r="D52" s="157"/>
      <c r="E52" s="157"/>
      <c r="F52" s="157"/>
      <c r="V52" s="651"/>
      <c r="W52" s="651"/>
      <c r="X52" s="651"/>
      <c r="Y52" s="651"/>
      <c r="Z52" s="651"/>
      <c r="AA52" s="651"/>
    </row>
    <row r="53" spans="5:27" s="156" customFormat="1" ht="18" customHeight="1">
      <c r="E53" s="162"/>
      <c r="G53" s="157"/>
      <c r="H53" s="157"/>
      <c r="I53" s="157"/>
      <c r="V53" s="651"/>
      <c r="W53" s="651"/>
      <c r="X53" s="651"/>
      <c r="Y53" s="651"/>
      <c r="Z53" s="651"/>
      <c r="AA53" s="651"/>
    </row>
    <row r="54" spans="5:27" s="156" customFormat="1" ht="15">
      <c r="E54" s="162"/>
      <c r="G54" s="157"/>
      <c r="H54" s="157"/>
      <c r="I54" s="157"/>
      <c r="V54" s="651"/>
      <c r="W54" s="651"/>
      <c r="X54" s="651"/>
      <c r="Y54" s="651"/>
      <c r="Z54" s="651"/>
      <c r="AA54" s="651"/>
    </row>
    <row r="55" spans="5:27" s="156" customFormat="1" ht="15">
      <c r="E55" s="162"/>
      <c r="V55" s="651"/>
      <c r="W55" s="651"/>
      <c r="X55" s="651"/>
      <c r="Y55" s="651"/>
      <c r="Z55" s="651"/>
      <c r="AA55" s="651"/>
    </row>
    <row r="56" spans="5:27" s="156" customFormat="1" ht="48" customHeight="1">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27" s="156" customFormat="1" ht="15">
      <c r="C91" s="163"/>
      <c r="D91" s="163"/>
      <c r="E91" s="162"/>
      <c r="V91" s="651"/>
      <c r="W91" s="651"/>
      <c r="X91" s="651"/>
      <c r="Y91" s="651"/>
      <c r="Z91" s="651"/>
      <c r="AA91" s="651"/>
    </row>
    <row r="92" spans="3:53" s="156" customFormat="1" ht="15">
      <c r="C92" s="163"/>
      <c r="D92" s="163"/>
      <c r="E92" s="162"/>
      <c r="V92" s="651"/>
      <c r="W92" s="651"/>
      <c r="X92" s="651"/>
      <c r="Y92" s="651"/>
      <c r="Z92" s="651"/>
      <c r="AA92" s="651"/>
      <c r="AP92" s="158"/>
      <c r="AQ92" s="158"/>
      <c r="AR92" s="158"/>
      <c r="AS92" s="158"/>
      <c r="AT92" s="158"/>
      <c r="AU92" s="158"/>
      <c r="AV92" s="158"/>
      <c r="AW92" s="158"/>
      <c r="AX92" s="158"/>
      <c r="AY92" s="158"/>
      <c r="AZ92" s="158"/>
      <c r="BA92" s="158"/>
    </row>
    <row r="93" spans="3:55" s="156" customFormat="1" ht="24" customHeight="1">
      <c r="C93" s="163"/>
      <c r="D93" s="163"/>
      <c r="E93" s="162"/>
      <c r="O93" s="158"/>
      <c r="P93" s="158"/>
      <c r="Q93" s="158"/>
      <c r="R93" s="158"/>
      <c r="S93" s="158"/>
      <c r="T93" s="158"/>
      <c r="U93" s="158"/>
      <c r="V93" s="652"/>
      <c r="W93" s="652"/>
      <c r="X93" s="652"/>
      <c r="Y93" s="652"/>
      <c r="Z93" s="652"/>
      <c r="AA93" s="652"/>
      <c r="AB93" s="158"/>
      <c r="AC93" s="158"/>
      <c r="AD93" s="158"/>
      <c r="AE93" s="158"/>
      <c r="AF93" s="158"/>
      <c r="AG93" s="158"/>
      <c r="AH93" s="158"/>
      <c r="AI93" s="158"/>
      <c r="AJ93" s="158"/>
      <c r="AK93" s="158"/>
      <c r="AL93" s="158"/>
      <c r="AM93" s="158"/>
      <c r="AN93" s="158"/>
      <c r="AO93" s="158"/>
      <c r="BB93" s="158"/>
      <c r="BC93" s="158"/>
    </row>
    <row r="94" spans="3:55" s="158" customFormat="1" ht="24" customHeight="1">
      <c r="C94" s="163"/>
      <c r="D94" s="163"/>
      <c r="E94" s="164"/>
      <c r="O94" s="156"/>
      <c r="P94" s="156"/>
      <c r="Q94" s="156"/>
      <c r="R94" s="156"/>
      <c r="S94" s="156"/>
      <c r="T94" s="156"/>
      <c r="U94" s="156"/>
      <c r="V94" s="651"/>
      <c r="W94" s="651"/>
      <c r="X94" s="651"/>
      <c r="Y94" s="651"/>
      <c r="Z94" s="651"/>
      <c r="AA94" s="651"/>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row>
    <row r="95" spans="3:27" s="156" customFormat="1" ht="84" customHeight="1">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3:27" s="156" customFormat="1" ht="15">
      <c r="C108" s="163"/>
      <c r="D108" s="163"/>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5:27" s="156" customFormat="1" ht="15">
      <c r="E114" s="162"/>
      <c r="V114" s="651"/>
      <c r="W114" s="651"/>
      <c r="X114" s="651"/>
      <c r="Y114" s="651"/>
      <c r="Z114" s="651"/>
      <c r="AA114" s="651"/>
    </row>
    <row r="115" spans="2:27" s="156" customFormat="1" ht="15">
      <c r="B115" s="16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3:7" ht="15">
      <c r="C194" s="340"/>
      <c r="D194" s="340"/>
      <c r="E194" s="348"/>
      <c r="F194" s="340"/>
      <c r="G194" s="340"/>
    </row>
    <row r="195" spans="3:7" ht="15">
      <c r="C195" s="340"/>
      <c r="D195" s="340"/>
      <c r="E195" s="348"/>
      <c r="F195" s="340"/>
      <c r="G195" s="340"/>
    </row>
    <row r="196" spans="3:7" ht="15">
      <c r="C196" s="340"/>
      <c r="D196" s="340"/>
      <c r="E196" s="348"/>
      <c r="F196" s="340"/>
      <c r="G196" s="340"/>
    </row>
    <row r="197" spans="3:7" ht="15">
      <c r="C197" s="340"/>
      <c r="D197" s="340"/>
      <c r="E197" s="348"/>
      <c r="F197" s="340"/>
      <c r="G197" s="340"/>
    </row>
    <row r="198" spans="3:7" ht="15">
      <c r="C198" s="340"/>
      <c r="D198" s="340"/>
      <c r="E198" s="348"/>
      <c r="F198" s="340"/>
      <c r="G198" s="340"/>
    </row>
    <row r="199" spans="3:7" ht="15">
      <c r="C199" s="340"/>
      <c r="D199" s="340"/>
      <c r="E199" s="348"/>
      <c r="F199" s="340"/>
      <c r="G199" s="340"/>
    </row>
    <row r="200" spans="3:7" ht="15">
      <c r="C200" s="340"/>
      <c r="D200" s="340"/>
      <c r="E200" s="348"/>
      <c r="F200" s="340"/>
      <c r="G200" s="340"/>
    </row>
    <row r="201" spans="3:7" ht="15">
      <c r="C201" s="340"/>
      <c r="D201" s="340"/>
      <c r="E201" s="348"/>
      <c r="F201" s="340"/>
      <c r="G201" s="340"/>
    </row>
    <row r="202" spans="3:7" ht="15">
      <c r="C202" s="340"/>
      <c r="D202" s="340"/>
      <c r="E202" s="348"/>
      <c r="F202" s="340"/>
      <c r="G202" s="340"/>
    </row>
    <row r="203" spans="3:7" ht="15">
      <c r="C203" s="340"/>
      <c r="D203" s="340"/>
      <c r="E203" s="348"/>
      <c r="F203" s="340"/>
      <c r="G203" s="340"/>
    </row>
    <row r="204" spans="3:7" ht="15">
      <c r="C204" s="340"/>
      <c r="D204" s="340"/>
      <c r="E204" s="348"/>
      <c r="F204" s="340"/>
      <c r="G204" s="340"/>
    </row>
    <row r="205" spans="3:7" ht="15">
      <c r="C205" s="340"/>
      <c r="D205" s="340"/>
      <c r="E205" s="348"/>
      <c r="F205" s="340"/>
      <c r="G205" s="340"/>
    </row>
    <row r="206" spans="3:7" ht="15">
      <c r="C206" s="340"/>
      <c r="D206" s="340"/>
      <c r="E206" s="348"/>
      <c r="F206" s="340"/>
      <c r="G206" s="340"/>
    </row>
    <row r="207" spans="3:7" ht="15">
      <c r="C207" s="340"/>
      <c r="D207" s="340"/>
      <c r="E207" s="348"/>
      <c r="F207" s="340"/>
      <c r="G207" s="340"/>
    </row>
    <row r="208" spans="3:7" ht="15">
      <c r="C208" s="340"/>
      <c r="D208" s="340"/>
      <c r="E208" s="348"/>
      <c r="F208" s="340"/>
      <c r="G208" s="340"/>
    </row>
    <row r="209" spans="3:7" ht="15">
      <c r="C209" s="340"/>
      <c r="D209" s="340"/>
      <c r="E209" s="348"/>
      <c r="F209" s="340"/>
      <c r="G209" s="340"/>
    </row>
    <row r="210" spans="3:7" ht="15">
      <c r="C210" s="340"/>
      <c r="D210" s="340"/>
      <c r="E210" s="348"/>
      <c r="F210" s="340"/>
      <c r="G210" s="340"/>
    </row>
    <row r="211" spans="3:7" ht="15">
      <c r="C211" s="340"/>
      <c r="D211" s="340"/>
      <c r="E211" s="348"/>
      <c r="F211" s="340"/>
      <c r="G211" s="340"/>
    </row>
    <row r="212" spans="3:7" ht="15">
      <c r="C212" s="340"/>
      <c r="D212" s="340"/>
      <c r="E212" s="348"/>
      <c r="F212" s="340"/>
      <c r="G212" s="340"/>
    </row>
    <row r="213" spans="3:7" ht="15">
      <c r="C213" s="340"/>
      <c r="D213" s="340"/>
      <c r="E213" s="348"/>
      <c r="F213" s="340"/>
      <c r="G213" s="340"/>
    </row>
    <row r="214" spans="3:7" ht="15">
      <c r="C214" s="340"/>
      <c r="D214" s="340"/>
      <c r="E214" s="348"/>
      <c r="F214" s="340"/>
      <c r="G214" s="340"/>
    </row>
    <row r="215" spans="3:7" ht="15">
      <c r="C215" s="340"/>
      <c r="D215" s="340"/>
      <c r="E215" s="348"/>
      <c r="F215" s="340"/>
      <c r="G215" s="340"/>
    </row>
    <row r="216" spans="3:7" ht="15">
      <c r="C216" s="340"/>
      <c r="D216" s="340"/>
      <c r="E216" s="348"/>
      <c r="F216" s="340"/>
      <c r="G216" s="340"/>
    </row>
    <row r="217" spans="3:7" ht="15">
      <c r="C217" s="340"/>
      <c r="D217" s="340"/>
      <c r="E217" s="348"/>
      <c r="F217" s="340"/>
      <c r="G217" s="340"/>
    </row>
    <row r="218" spans="3:7" ht="15">
      <c r="C218" s="340"/>
      <c r="D218" s="340"/>
      <c r="E218" s="348"/>
      <c r="F218" s="340"/>
      <c r="G218" s="340"/>
    </row>
    <row r="219" spans="3:7" ht="15">
      <c r="C219" s="340"/>
      <c r="D219" s="340"/>
      <c r="E219" s="348"/>
      <c r="F219" s="340"/>
      <c r="G219" s="340"/>
    </row>
    <row r="220" spans="3:7" ht="15">
      <c r="C220" s="340"/>
      <c r="D220" s="340"/>
      <c r="E220" s="348"/>
      <c r="F220" s="340"/>
      <c r="G220" s="340"/>
    </row>
    <row r="221" spans="3:7" ht="15">
      <c r="C221" s="340"/>
      <c r="D221" s="340"/>
      <c r="E221" s="348"/>
      <c r="F221" s="340"/>
      <c r="G221" s="340"/>
    </row>
    <row r="222" spans="3:7" ht="15">
      <c r="C222" s="340"/>
      <c r="D222" s="340"/>
      <c r="E222" s="348"/>
      <c r="F222" s="340"/>
      <c r="G222" s="340"/>
    </row>
    <row r="223" spans="3:7" ht="15">
      <c r="C223" s="340"/>
      <c r="D223" s="340"/>
      <c r="E223" s="348"/>
      <c r="F223" s="340"/>
      <c r="G223" s="340"/>
    </row>
    <row r="224" spans="3:7" ht="15">
      <c r="C224" s="340"/>
      <c r="D224" s="340"/>
      <c r="E224" s="348"/>
      <c r="F224" s="340"/>
      <c r="G224" s="340"/>
    </row>
    <row r="225" spans="3:7" ht="15">
      <c r="C225" s="340"/>
      <c r="D225" s="340"/>
      <c r="E225" s="348"/>
      <c r="F225" s="340"/>
      <c r="G225" s="340"/>
    </row>
    <row r="226" spans="3:7" ht="15">
      <c r="C226" s="340"/>
      <c r="D226" s="340"/>
      <c r="E226" s="348"/>
      <c r="F226" s="340"/>
      <c r="G226" s="340"/>
    </row>
    <row r="227" spans="3:7" ht="15">
      <c r="C227" s="340"/>
      <c r="D227" s="340"/>
      <c r="E227" s="348"/>
      <c r="F227" s="340"/>
      <c r="G227" s="340"/>
    </row>
    <row r="228" spans="3:7" ht="15">
      <c r="C228" s="340"/>
      <c r="D228" s="340"/>
      <c r="E228" s="348"/>
      <c r="F228" s="340"/>
      <c r="G228" s="340"/>
    </row>
    <row r="229" spans="3:7" ht="15">
      <c r="C229" s="340"/>
      <c r="D229" s="340"/>
      <c r="E229" s="348"/>
      <c r="F229" s="340"/>
      <c r="G229" s="340"/>
    </row>
    <row r="230" spans="3:7" ht="15">
      <c r="C230" s="340"/>
      <c r="D230" s="340"/>
      <c r="E230" s="348"/>
      <c r="F230" s="340"/>
      <c r="G230" s="340"/>
    </row>
    <row r="231" spans="3:7" ht="15">
      <c r="C231" s="340"/>
      <c r="D231" s="340"/>
      <c r="E231" s="348"/>
      <c r="F231" s="340"/>
      <c r="G231" s="340"/>
    </row>
    <row r="232" spans="3:7" ht="15">
      <c r="C232" s="340"/>
      <c r="D232" s="340"/>
      <c r="E232" s="348"/>
      <c r="F232" s="340"/>
      <c r="G232" s="340"/>
    </row>
    <row r="233" spans="3:7" ht="15">
      <c r="C233" s="340"/>
      <c r="D233" s="340"/>
      <c r="E233" s="348"/>
      <c r="F233" s="340"/>
      <c r="G233" s="340"/>
    </row>
    <row r="234" spans="3:7" ht="15">
      <c r="C234" s="340"/>
      <c r="D234" s="340"/>
      <c r="E234" s="348"/>
      <c r="F234" s="340"/>
      <c r="G234" s="340"/>
    </row>
    <row r="235" spans="3:7" ht="15">
      <c r="C235" s="340"/>
      <c r="D235" s="340"/>
      <c r="E235" s="348"/>
      <c r="F235" s="340"/>
      <c r="G235" s="340"/>
    </row>
    <row r="236" spans="3:7" ht="15">
      <c r="C236" s="340"/>
      <c r="D236" s="340"/>
      <c r="E236" s="348"/>
      <c r="F236" s="340"/>
      <c r="G236" s="340"/>
    </row>
    <row r="237" spans="3:7" ht="15">
      <c r="C237" s="340"/>
      <c r="D237" s="340"/>
      <c r="E237" s="348"/>
      <c r="F237" s="340"/>
      <c r="G237" s="340"/>
    </row>
    <row r="238" spans="3:7" ht="15">
      <c r="C238" s="340"/>
      <c r="D238" s="340"/>
      <c r="E238" s="348"/>
      <c r="F238" s="340"/>
      <c r="G238" s="340"/>
    </row>
    <row r="239" spans="3:7" ht="15">
      <c r="C239" s="340"/>
      <c r="D239" s="340"/>
      <c r="E239" s="348"/>
      <c r="F239" s="340"/>
      <c r="G239" s="340"/>
    </row>
    <row r="240" spans="3:7" ht="15">
      <c r="C240" s="340"/>
      <c r="D240" s="340"/>
      <c r="E240" s="348"/>
      <c r="F240" s="340"/>
      <c r="G240" s="340"/>
    </row>
    <row r="241" spans="3:7" ht="15">
      <c r="C241" s="340"/>
      <c r="D241" s="340"/>
      <c r="E241" s="348"/>
      <c r="F241" s="340"/>
      <c r="G241" s="340"/>
    </row>
    <row r="242" spans="3:7" ht="15">
      <c r="C242" s="340"/>
      <c r="D242" s="340"/>
      <c r="E242" s="348"/>
      <c r="F242" s="340"/>
      <c r="G242" s="340"/>
    </row>
    <row r="243" spans="3:7" ht="15">
      <c r="C243" s="340"/>
      <c r="D243" s="340"/>
      <c r="E243" s="348"/>
      <c r="F243" s="340"/>
      <c r="G243" s="340"/>
    </row>
    <row r="244" spans="3:7" ht="15">
      <c r="C244" s="340"/>
      <c r="D244" s="340"/>
      <c r="E244" s="348"/>
      <c r="F244" s="340"/>
      <c r="G244" s="340"/>
    </row>
    <row r="245" spans="3:7" ht="15">
      <c r="C245" s="340"/>
      <c r="D245" s="340"/>
      <c r="E245" s="348"/>
      <c r="F245" s="340"/>
      <c r="G245" s="340"/>
    </row>
    <row r="246" spans="3:7" ht="15">
      <c r="C246" s="340"/>
      <c r="D246" s="340"/>
      <c r="E246" s="348"/>
      <c r="F246" s="340"/>
      <c r="G246" s="340"/>
    </row>
    <row r="247" spans="3:7" ht="15">
      <c r="C247" s="340"/>
      <c r="D247" s="340"/>
      <c r="E247" s="348"/>
      <c r="F247" s="340"/>
      <c r="G247" s="340"/>
    </row>
    <row r="248" spans="3:7" ht="15">
      <c r="C248" s="340"/>
      <c r="D248" s="340"/>
      <c r="E248" s="348"/>
      <c r="F248" s="340"/>
      <c r="G248" s="340"/>
    </row>
    <row r="249" spans="3:7" ht="15">
      <c r="C249" s="340"/>
      <c r="D249" s="340"/>
      <c r="E249" s="348"/>
      <c r="F249" s="340"/>
      <c r="G249" s="340"/>
    </row>
    <row r="250" spans="3:7" ht="15">
      <c r="C250" s="340"/>
      <c r="D250" s="340"/>
      <c r="E250" s="348"/>
      <c r="F250" s="340"/>
      <c r="G250" s="340"/>
    </row>
    <row r="251" spans="3:7" ht="15">
      <c r="C251" s="340"/>
      <c r="D251" s="340"/>
      <c r="E251" s="348"/>
      <c r="F251" s="340"/>
      <c r="G251" s="340"/>
    </row>
    <row r="252" spans="3:7" ht="15">
      <c r="C252" s="340"/>
      <c r="D252" s="340"/>
      <c r="E252" s="348"/>
      <c r="F252" s="340"/>
      <c r="G252" s="340"/>
    </row>
    <row r="253" spans="3:7" ht="15">
      <c r="C253" s="340"/>
      <c r="D253" s="340"/>
      <c r="E253" s="348"/>
      <c r="F253" s="340"/>
      <c r="G253" s="340"/>
    </row>
    <row r="254" spans="3:7" ht="15">
      <c r="C254" s="340"/>
      <c r="D254" s="340"/>
      <c r="E254" s="348"/>
      <c r="F254" s="340"/>
      <c r="G254" s="340"/>
    </row>
    <row r="255" spans="3:7" ht="15">
      <c r="C255" s="340"/>
      <c r="D255" s="340"/>
      <c r="E255" s="348"/>
      <c r="F255" s="340"/>
      <c r="G255" s="340"/>
    </row>
    <row r="256" spans="3:7" ht="15">
      <c r="C256" s="340"/>
      <c r="D256" s="340"/>
      <c r="E256" s="348"/>
      <c r="F256" s="340"/>
      <c r="G256" s="340"/>
    </row>
    <row r="257" spans="3:7" ht="15">
      <c r="C257" s="340"/>
      <c r="D257" s="340"/>
      <c r="E257" s="348"/>
      <c r="F257" s="340"/>
      <c r="G257" s="340"/>
    </row>
    <row r="258" spans="3:7" ht="15">
      <c r="C258" s="340"/>
      <c r="D258" s="340"/>
      <c r="E258" s="348"/>
      <c r="F258" s="340"/>
      <c r="G258" s="340"/>
    </row>
    <row r="259" spans="3:7" ht="15">
      <c r="C259" s="340"/>
      <c r="D259" s="340"/>
      <c r="E259" s="348"/>
      <c r="F259" s="340"/>
      <c r="G259" s="340"/>
    </row>
    <row r="260" spans="3:7" ht="15">
      <c r="C260" s="340"/>
      <c r="D260" s="340"/>
      <c r="E260" s="348"/>
      <c r="F260" s="340"/>
      <c r="G260" s="340"/>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row r="600" spans="3:7" ht="15">
      <c r="C600" s="340"/>
      <c r="D600" s="340"/>
      <c r="E600" s="348"/>
      <c r="F600" s="340"/>
      <c r="G600" s="340"/>
    </row>
  </sheetData>
  <sheetProtection algorithmName="SHA-512" hashValue="MJPqHfWF/pAj145HEZHlzkSp98JIx+1ptuyEdrtGTxBco8dcx/wVly1KiGUS8LT/0hSUtNiQRrRk834BjmJLDw==" saltValue="GFgW6U2iRbkfonQ3v/YG6Q==" spinCount="100000" sheet="1" objects="1" scenarios="1"/>
  <mergeCells count="10">
    <mergeCell ref="C45:E45"/>
    <mergeCell ref="I45:L45"/>
    <mergeCell ref="I46:L46"/>
    <mergeCell ref="I47:L47"/>
    <mergeCell ref="C35:E43"/>
    <mergeCell ref="F39:H39"/>
    <mergeCell ref="F40:H40"/>
    <mergeCell ref="F41:H41"/>
    <mergeCell ref="C44:E44"/>
    <mergeCell ref="I44:L44"/>
  </mergeCells>
  <conditionalFormatting sqref="M4:M34">
    <cfRule type="cellIs" priority="182" dxfId="100" operator="greaterThan">
      <formula>0</formula>
    </cfRule>
  </conditionalFormatting>
  <conditionalFormatting sqref="M35">
    <cfRule type="cellIs" priority="267" dxfId="3" operator="greaterThan">
      <formula>0</formula>
    </cfRule>
  </conditionalFormatting>
  <conditionalFormatting sqref="O4:O34">
    <cfRule type="cellIs" priority="181" dxfId="24" operator="greaterThan">
      <formula>$O$39</formula>
    </cfRule>
    <cfRule type="cellIs" priority="180" dxfId="97" operator="equal">
      <formula>"                            you"</formula>
    </cfRule>
    <cfRule type="cellIs" priority="179" dxfId="29" operator="equal">
      <formula>"                            Steve"</formula>
    </cfRule>
  </conditionalFormatting>
  <conditionalFormatting sqref="O37">
    <cfRule type="cellIs" priority="260" dxfId="3" operator="greaterThan">
      <formula>$O$39</formula>
    </cfRule>
  </conditionalFormatting>
  <conditionalFormatting sqref="Q4:Q34">
    <cfRule type="cellIs" priority="213" dxfId="6" operator="greaterThan">
      <formula>$Q$39</formula>
    </cfRule>
  </conditionalFormatting>
  <conditionalFormatting sqref="Q36">
    <cfRule type="cellIs" priority="207" dxfId="4" operator="greaterThan">
      <formula>$Q$41</formula>
    </cfRule>
    <cfRule type="cellIs" priority="193" dxfId="2" operator="equal">
      <formula>$Q$41+AVERAGE($Q$4:$Q$34)</formula>
    </cfRule>
  </conditionalFormatting>
  <conditionalFormatting sqref="Q37">
    <cfRule type="cellIs" priority="224" dxfId="3" operator="greaterThan">
      <formula>$Q$39</formula>
    </cfRule>
    <cfRule type="cellIs" priority="223" dxfId="2" operator="equal">
      <formula>$Q$39+MAX($Q$4:$Q$34)</formula>
    </cfRule>
  </conditionalFormatting>
  <conditionalFormatting sqref="R4:R34">
    <cfRule type="cellIs" priority="178" dxfId="6" operator="between">
      <formula>$R$39</formula>
      <formula>99999</formula>
    </cfRule>
  </conditionalFormatting>
  <conditionalFormatting sqref="R36">
    <cfRule type="cellIs" priority="206" dxfId="2" operator="equal">
      <formula>$R$41+AVERAGE($R$4:$R$34)</formula>
    </cfRule>
    <cfRule type="cellIs" priority="265" dxfId="4" operator="greaterThan">
      <formula>$R$41</formula>
    </cfRule>
  </conditionalFormatting>
  <conditionalFormatting sqref="R37">
    <cfRule type="cellIs" priority="252" dxfId="3" operator="greaterThan">
      <formula>$R$39</formula>
    </cfRule>
    <cfRule type="cellIs" priority="251" dxfId="2" operator="equal">
      <formula>$R$39+MAX($R$4:$R$34)</formula>
    </cfRule>
  </conditionalFormatting>
  <conditionalFormatting sqref="S4:S34">
    <cfRule type="cellIs" priority="277" dxfId="6" operator="lessThan">
      <formula>$S$40</formula>
    </cfRule>
  </conditionalFormatting>
  <conditionalFormatting sqref="S36">
    <cfRule type="cellIs" priority="157" dxfId="4" operator="lessThan">
      <formula>$S$41</formula>
    </cfRule>
    <cfRule type="cellIs" priority="156" dxfId="2" operator="equal">
      <formula>$S$41+AVERAGE($S$4:$S$34)</formula>
    </cfRule>
  </conditionalFormatting>
  <conditionalFormatting sqref="S37">
    <cfRule type="cellIs" priority="246" dxfId="3" operator="greaterThan">
      <formula>$S$39</formula>
    </cfRule>
    <cfRule type="cellIs" priority="245" dxfId="2" operator="equal">
      <formula>$S$39+MAX($S$4:$S$34)</formula>
    </cfRule>
  </conditionalFormatting>
  <conditionalFormatting sqref="S38">
    <cfRule type="cellIs" priority="170" dxfId="2" operator="equal">
      <formula>$S$40+MIN($S$4:$S$34)</formula>
    </cfRule>
    <cfRule type="cellIs" priority="266" dxfId="3" operator="lessThan">
      <formula>$S$40</formula>
    </cfRule>
  </conditionalFormatting>
  <conditionalFormatting sqref="T4:T34">
    <cfRule type="cellIs" priority="40" dxfId="24" operator="greaterThan">
      <formula>$T$41</formula>
    </cfRule>
  </conditionalFormatting>
  <conditionalFormatting sqref="U4:U34">
    <cfRule type="cellIs" priority="39" dxfId="24" operator="greaterThan">
      <formula>$U$41</formula>
    </cfRule>
  </conditionalFormatting>
  <conditionalFormatting sqref="W4:W34">
    <cfRule type="cellIs" priority="211" dxfId="6" operator="greaterThan">
      <formula>$W$39</formula>
    </cfRule>
  </conditionalFormatting>
  <conditionalFormatting sqref="W36">
    <cfRule type="cellIs" priority="189" dxfId="2" operator="equal">
      <formula>$W$41+AVERAGE($W$4:$W$34)</formula>
    </cfRule>
    <cfRule type="cellIs" priority="190" dxfId="4" operator="greaterThan">
      <formula>$W$41</formula>
    </cfRule>
  </conditionalFormatting>
  <conditionalFormatting sqref="W37">
    <cfRule type="cellIs" priority="220" dxfId="3" operator="greaterThan">
      <formula>$W$39</formula>
    </cfRule>
    <cfRule type="cellIs" priority="171" dxfId="2" operator="equal">
      <formula>$W$39+MAX($W$4:$W$34)</formula>
    </cfRule>
  </conditionalFormatting>
  <conditionalFormatting sqref="X4:X34">
    <cfRule type="cellIs" priority="176" dxfId="6" operator="between">
      <formula>$X$39</formula>
      <formula>9999</formula>
    </cfRule>
  </conditionalFormatting>
  <conditionalFormatting sqref="X36">
    <cfRule type="cellIs" priority="203" dxfId="4" operator="greaterThan">
      <formula>$X$41</formula>
    </cfRule>
    <cfRule type="cellIs" priority="202" dxfId="2" operator="equal">
      <formula>$X$41+AVERAGE($X$4:$X$34)</formula>
    </cfRule>
  </conditionalFormatting>
  <conditionalFormatting sqref="X37">
    <cfRule type="cellIs" priority="244" dxfId="3" operator="greaterThan">
      <formula>$X$39</formula>
    </cfRule>
    <cfRule type="cellIs" priority="243" dxfId="2" operator="equal">
      <formula>$X$39+MAX($X$4:$X$34)</formula>
    </cfRule>
  </conditionalFormatting>
  <conditionalFormatting sqref="Y4:Y34">
    <cfRule type="cellIs" priority="283" dxfId="6" operator="lessThan">
      <formula>$Y$40</formula>
    </cfRule>
  </conditionalFormatting>
  <conditionalFormatting sqref="Y36">
    <cfRule type="cellIs" priority="153" dxfId="4" operator="lessThan">
      <formula>$Y$41</formula>
    </cfRule>
    <cfRule type="cellIs" priority="152" dxfId="2" operator="equal">
      <formula>$Y$41+AVERAGE($Y$4:$Y$34)</formula>
    </cfRule>
  </conditionalFormatting>
  <conditionalFormatting sqref="Y37">
    <cfRule type="cellIs" priority="242" dxfId="3" operator="greaterThan">
      <formula>$Y$39</formula>
    </cfRule>
    <cfRule type="cellIs" priority="241" dxfId="2" operator="equal">
      <formula>$Y$39+MAX($Y$4:$Y$34)</formula>
    </cfRule>
  </conditionalFormatting>
  <conditionalFormatting sqref="Y38">
    <cfRule type="cellIs" priority="167" dxfId="3" operator="lessThan">
      <formula>$Y$40</formula>
    </cfRule>
    <cfRule type="cellIs" priority="166" dxfId="2" operator="equal">
      <formula>$Y$40+MIN($Y$4:$Y$34)</formula>
    </cfRule>
  </conditionalFormatting>
  <conditionalFormatting sqref="Z4:Z34">
    <cfRule type="cellIs" priority="10" dxfId="24" operator="greaterThan">
      <formula>$Z$41</formula>
    </cfRule>
  </conditionalFormatting>
  <conditionalFormatting sqref="AA4:AA34">
    <cfRule type="cellIs" priority="9" dxfId="24" operator="greaterThan">
      <formula>$AA$41</formula>
    </cfRule>
  </conditionalFormatting>
  <conditionalFormatting sqref="AC4:AC34">
    <cfRule type="cellIs" priority="210" dxfId="6" operator="greaterThan">
      <formula>$AC$39</formula>
    </cfRule>
  </conditionalFormatting>
  <conditionalFormatting sqref="AC36">
    <cfRule type="cellIs" priority="188" dxfId="4" operator="greaterThan">
      <formula>$AC$41</formula>
    </cfRule>
    <cfRule type="cellIs" priority="187" dxfId="2" operator="equal">
      <formula>$AC$41+AVERAGE($AC$4:$AC$34)</formula>
    </cfRule>
  </conditionalFormatting>
  <conditionalFormatting sqref="AC37">
    <cfRule type="cellIs" priority="218" dxfId="2" operator="equal">
      <formula>$AC$39+MAX($AC$4:$AC$34)</formula>
    </cfRule>
    <cfRule type="cellIs" priority="219" dxfId="3" operator="greaterThan">
      <formula>$AC$39</formula>
    </cfRule>
  </conditionalFormatting>
  <conditionalFormatting sqref="AD4:AD34">
    <cfRule type="cellIs" priority="175" dxfId="6" operator="between">
      <formula>$AD$39</formula>
      <formula>9999</formula>
    </cfRule>
  </conditionalFormatting>
  <conditionalFormatting sqref="AD36">
    <cfRule type="cellIs" priority="201" dxfId="4" operator="greaterThan">
      <formula>$AD$41</formula>
    </cfRule>
    <cfRule type="cellIs" priority="200" dxfId="2" operator="equal">
      <formula>$AD$41+AVERAGE($AD$4:$AD$34)</formula>
    </cfRule>
  </conditionalFormatting>
  <conditionalFormatting sqref="AD37">
    <cfRule type="cellIs" priority="239" dxfId="2" operator="equal">
      <formula>$AD$39+MAX($AD$4:$AD$34)</formula>
    </cfRule>
    <cfRule type="cellIs" priority="240" dxfId="3" operator="greaterThan">
      <formula>$AD$39</formula>
    </cfRule>
  </conditionalFormatting>
  <conditionalFormatting sqref="AE4:AE34">
    <cfRule type="cellIs" priority="284" dxfId="6" operator="lessThan">
      <formula>$AE$40</formula>
    </cfRule>
  </conditionalFormatting>
  <conditionalFormatting sqref="AE36">
    <cfRule type="cellIs" priority="150" dxfId="2" operator="equal">
      <formula>$AE$41+AVERAGE($AE$4:$AE$34)</formula>
    </cfRule>
    <cfRule type="cellIs" priority="151" dxfId="4" operator="lessThan">
      <formula>$AE$41</formula>
    </cfRule>
  </conditionalFormatting>
  <conditionalFormatting sqref="AE37">
    <cfRule type="cellIs" priority="237" dxfId="2" operator="equal">
      <formula>$AE$39+MAX($AE$4:$AE$34)</formula>
    </cfRule>
    <cfRule type="cellIs" priority="238" dxfId="3" operator="greaterThan">
      <formula>$AE$39</formula>
    </cfRule>
  </conditionalFormatting>
  <conditionalFormatting sqref="AE38">
    <cfRule type="cellIs" priority="164" dxfId="2" operator="equal">
      <formula>$AE$40+MIN($AE$4:$AE$34)</formula>
    </cfRule>
    <cfRule type="cellIs" priority="165" dxfId="3" operator="lessThan">
      <formula>$AE$40</formula>
    </cfRule>
  </conditionalFormatting>
  <conditionalFormatting sqref="AF4:AF34">
    <cfRule type="cellIs" priority="27" dxfId="24" operator="greaterThan">
      <formula>$AF$41</formula>
    </cfRule>
  </conditionalFormatting>
  <conditionalFormatting sqref="AG4:AG34">
    <cfRule type="cellIs" priority="26" dxfId="24" operator="greaterThan">
      <formula>$AG$41</formula>
    </cfRule>
  </conditionalFormatting>
  <conditionalFormatting sqref="AI4 AI6 AI8 AI10 AI12 AI14 AI16 AI18 AI20 AI22 AI24 AI26 AI28 AI30 AI32 AI34">
    <cfRule type="containsBlanks" priority="257" dxfId="37">
      <formula>LEN(TRIM(AI4))=0</formula>
    </cfRule>
  </conditionalFormatting>
  <conditionalFormatting sqref="AI4:AI34">
    <cfRule type="cellIs" priority="258" dxfId="6" operator="lessThan">
      <formula>$AI$40</formula>
    </cfRule>
  </conditionalFormatting>
  <conditionalFormatting sqref="AI5 AI7 AI9 AI11 AI13 AI15 AI17 AI19 AI21 AI23 AI25 AI27 AI29 AI31 AI33">
    <cfRule type="containsBlanks" priority="256" dxfId="29">
      <formula>LEN(TRIM(AI5))=0</formula>
    </cfRule>
  </conditionalFormatting>
  <conditionalFormatting sqref="AI36">
    <cfRule type="cellIs" priority="259" dxfId="4" operator="lessThan">
      <formula>$AI$41</formula>
    </cfRule>
  </conditionalFormatting>
  <conditionalFormatting sqref="AI38">
    <cfRule type="cellIs" priority="268" dxfId="3" operator="lessThan">
      <formula>$AI$40</formula>
    </cfRule>
  </conditionalFormatting>
  <conditionalFormatting sqref="AK4 AK6 AK8 AK10 AK12 AK14 AK16 AK18 AK20 AK22 AK24 AK26 AK28 AK30 AK32 AK34">
    <cfRule type="containsBlanks" priority="269" dxfId="32">
      <formula>LEN(TRIM(AK4))=0</formula>
    </cfRule>
  </conditionalFormatting>
  <conditionalFormatting sqref="AK4:AK34">
    <cfRule type="cellIs" priority="285" dxfId="24" operator="lessThan">
      <formula>$AK$40</formula>
    </cfRule>
    <cfRule type="cellIs" priority="275" dxfId="30" operator="greaterThan">
      <formula>$AK$39</formula>
    </cfRule>
  </conditionalFormatting>
  <conditionalFormatting sqref="AK5 AK7 AK9 AK11 AK13 AK15 AK17 AK19 AK21 AK23 AK25 AK27 AK29 AK31 AK33">
    <cfRule type="containsBlanks" priority="274" dxfId="29">
      <formula>LEN(TRIM(AK5))=0</formula>
    </cfRule>
  </conditionalFormatting>
  <conditionalFormatting sqref="AK37">
    <cfRule type="cellIs" priority="264" dxfId="28" operator="greaterThan">
      <formula>$AK$39</formula>
    </cfRule>
  </conditionalFormatting>
  <conditionalFormatting sqref="AK38">
    <cfRule type="cellIs" priority="263" dxfId="3" operator="lessThan">
      <formula>$AK$40</formula>
    </cfRule>
  </conditionalFormatting>
  <conditionalFormatting sqref="AM4:AM34">
    <cfRule type="cellIs" priority="270" dxfId="6" operator="greaterThan">
      <formula>$AM$39</formula>
    </cfRule>
  </conditionalFormatting>
  <conditionalFormatting sqref="AM37">
    <cfRule type="cellIs" priority="262" dxfId="3" operator="greaterThan">
      <formula>$AM$39</formula>
    </cfRule>
  </conditionalFormatting>
  <conditionalFormatting sqref="AO4:AO34">
    <cfRule type="cellIs" priority="255" dxfId="24" operator="greaterThan">
      <formula>$AO$39</formula>
    </cfRule>
  </conditionalFormatting>
  <conditionalFormatting sqref="AO36">
    <cfRule type="cellIs" priority="254" dxfId="4" operator="greaterThan">
      <formula>$AO$41</formula>
    </cfRule>
  </conditionalFormatting>
  <conditionalFormatting sqref="AO37">
    <cfRule type="cellIs" priority="253" dxfId="3" operator="greaterThan">
      <formula>$AO$39</formula>
    </cfRule>
  </conditionalFormatting>
  <conditionalFormatting sqref="AP4:AP34">
    <cfRule type="cellIs" priority="141" dxfId="6" operator="greaterThan">
      <formula>$AP$39</formula>
    </cfRule>
  </conditionalFormatting>
  <conditionalFormatting sqref="AP36">
    <cfRule type="cellIs" priority="140" dxfId="4" operator="greaterThan">
      <formula>$AP$41</formula>
    </cfRule>
    <cfRule type="cellIs" priority="139" dxfId="2" operator="equal">
      <formula>$AP$41+AVERAGE($AP$4:$AP$34)</formula>
    </cfRule>
  </conditionalFormatting>
  <conditionalFormatting sqref="AP37">
    <cfRule type="cellIs" priority="24" dxfId="3" operator="greaterThan">
      <formula>$AP$39</formula>
    </cfRule>
    <cfRule type="cellIs" priority="23" dxfId="2" operator="equal">
      <formula>$AP$39+MAX($AP$4:$AP$34)</formula>
    </cfRule>
  </conditionalFormatting>
  <conditionalFormatting sqref="AQ4:AQ34">
    <cfRule type="cellIs" priority="138" dxfId="6" operator="between">
      <formula>$AQ$39</formula>
      <formula>9999</formula>
    </cfRule>
  </conditionalFormatting>
  <conditionalFormatting sqref="AQ36">
    <cfRule type="cellIs" priority="137" dxfId="4" operator="greaterThan">
      <formula>$AQ$41</formula>
    </cfRule>
    <cfRule type="cellIs" priority="136" dxfId="2" operator="equal">
      <formula>$AQ$41+AVERAGE($AQ$4:$AQ$34)</formula>
    </cfRule>
  </conditionalFormatting>
  <conditionalFormatting sqref="AQ37">
    <cfRule type="cellIs" priority="143" dxfId="3" operator="greaterThan">
      <formula>$AQ$39</formula>
    </cfRule>
    <cfRule type="cellIs" priority="142" dxfId="2" operator="equal">
      <formula>$AQ$39+MAX($AQ$4:$AQ$34)</formula>
    </cfRule>
  </conditionalFormatting>
  <conditionalFormatting sqref="AR4:AR34">
    <cfRule type="cellIs" priority="208" dxfId="6" operator="greaterThan">
      <formula>$AR$39</formula>
    </cfRule>
  </conditionalFormatting>
  <conditionalFormatting sqref="AR36">
    <cfRule type="cellIs" priority="184" dxfId="4" operator="greaterThan">
      <formula>$AR$41</formula>
    </cfRule>
    <cfRule type="cellIs" priority="183" dxfId="2" operator="equal">
      <formula>$AR$41+AVERAGE($AR$4:$AR$34)</formula>
    </cfRule>
  </conditionalFormatting>
  <conditionalFormatting sqref="AR37">
    <cfRule type="cellIs" priority="215" dxfId="3" operator="greaterThan">
      <formula>$AR$39</formula>
    </cfRule>
    <cfRule type="cellIs" priority="214" dxfId="2" operator="equal">
      <formula>$AR$39+MAX($AR$4:$AR$34)</formula>
    </cfRule>
  </conditionalFormatting>
  <conditionalFormatting sqref="AS4:AS34">
    <cfRule type="cellIs" priority="172" dxfId="6" operator="between">
      <formula>$AS$39</formula>
      <formula>9999</formula>
    </cfRule>
  </conditionalFormatting>
  <conditionalFormatting sqref="AS36">
    <cfRule type="cellIs" priority="194" dxfId="2" operator="equal">
      <formula>$AS$41+AVERAGE($AS$4:$AS$34)</formula>
    </cfRule>
    <cfRule type="cellIs" priority="195" dxfId="4" operator="greaterThan">
      <formula>$AS$41</formula>
    </cfRule>
  </conditionalFormatting>
  <conditionalFormatting sqref="AS37">
    <cfRule type="cellIs" priority="228" dxfId="3" operator="greaterThan">
      <formula>$AS$39</formula>
    </cfRule>
    <cfRule type="cellIs" priority="227" dxfId="2" operator="equal">
      <formula>$AS$39+MAX($AS$4:$AS$34)</formula>
    </cfRule>
  </conditionalFormatting>
  <dataValidations count="5">
    <dataValidation type="decimal" allowBlank="1" showInputMessage="1" showErrorMessage="1" errorTitle="Numbers Only" error="Enter Numbers Only" sqref="AM4:AM39 AO4:AO39 AN39:AN41 AO41 AP39:AS41 I4:N41 O4:AK38 O39:AL41 AP4:AR38">
      <formula1>0</formula1>
      <formula2>99999999</formula2>
    </dataValidation>
    <dataValidation type="decimal" allowBlank="1" showInputMessage="1" showErrorMessage="1" errorTitle="Numbers Only" error="Enter Nubers Only" sqref="AM40:AM41 AO40">
      <formula1>0</formula1>
      <formula2>99999999</formula2>
    </dataValidation>
    <dataValidation type="custom" allowBlank="1" showInputMessage="1" showErrorMessage="1" error="Only the less than symbol &quot;&lt;&quot; may be entered in this column." sqref="AN4:AN34">
      <formula1>AN4:AN12318="&lt;"</formula1>
    </dataValidation>
    <dataValidation type="decimal" allowBlank="1" showInputMessage="1" showErrorMessage="1" error="Enter Numbers Only" sqref="Z2:AA2">
      <formula1>0</formula1>
      <formula2>99999999</formula2>
    </dataValidation>
    <dataValidation allowBlank="1" showInputMessage="1" showErrorMessage="1" error="Only the less than symbol &quot;&lt;&quot; may be entered in this column." sqref="AL4:AL34"/>
  </dataValidations>
  <printOptions horizontalCentered="1" verticalCentered="1"/>
  <pageMargins left="0" right="0" top="0.65" bottom="0.25" header="0.3" footer="0.3"/>
  <pageSetup fitToWidth="0" fitToHeight="1" horizontalDpi="600" verticalDpi="600" orientation="landscape" paperSize="5" scale="48"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S85"/>
  <sheetViews>
    <sheetView workbookViewId="0" topLeftCell="A1">
      <selection activeCell="E5" sqref="E5"/>
    </sheetView>
  </sheetViews>
  <sheetFormatPr defaultColWidth="9.140625" defaultRowHeight="15"/>
  <cols>
    <col min="1" max="1" width="0.9921875" style="153" customWidth="1"/>
    <col min="2" max="2" width="14.57421875" style="152" customWidth="1"/>
    <col min="3" max="3" width="12.57421875" style="219" bestFit="1" customWidth="1"/>
    <col min="4" max="4" width="6.421875" style="219" bestFit="1" customWidth="1"/>
    <col min="5" max="5" width="9.421875" style="219" customWidth="1"/>
    <col min="6" max="6" width="11.8515625" style="219" customWidth="1"/>
    <col min="7" max="7" width="8.8515625" style="219" customWidth="1"/>
    <col min="8" max="8" width="12.28125" style="219" customWidth="1"/>
    <col min="9" max="9" width="2.00390625" style="188" customWidth="1"/>
    <col min="10" max="10" width="5.8515625" style="153" customWidth="1"/>
    <col min="11" max="12" width="9.140625" style="153" customWidth="1"/>
    <col min="13" max="13" width="10.421875" style="153" customWidth="1"/>
    <col min="14" max="36" width="9.140625" style="153" customWidth="1"/>
    <col min="37" max="16384" width="9.140625" style="152" customWidth="1"/>
  </cols>
  <sheetData>
    <row r="1" spans="3:9" s="153" customFormat="1" ht="9.75" customHeight="1">
      <c r="C1" s="188"/>
      <c r="D1" s="188"/>
      <c r="E1" s="188"/>
      <c r="F1" s="188"/>
      <c r="G1" s="188"/>
      <c r="H1" s="188"/>
      <c r="I1" s="188"/>
    </row>
    <row r="2" spans="3:9" s="153" customFormat="1" ht="20.25" thickBot="1">
      <c r="C2" s="717" t="str">
        <f>Jan!I44&amp;" - "&amp;Jan!C4</f>
        <v>Greenbrier STP - TN0020621</v>
      </c>
      <c r="D2" s="717"/>
      <c r="E2" s="717"/>
      <c r="F2" s="717"/>
      <c r="G2" s="717"/>
      <c r="H2" s="717"/>
      <c r="I2" s="717"/>
    </row>
    <row r="3" spans="1:45" ht="20.25" thickBot="1" thickTop="1">
      <c r="A3" s="152"/>
      <c r="B3" s="153"/>
      <c r="C3" s="188"/>
      <c r="D3" s="188"/>
      <c r="E3" s="718" t="s">
        <v>371</v>
      </c>
      <c r="F3" s="718"/>
      <c r="G3" s="718"/>
      <c r="H3" s="718"/>
      <c r="I3" s="189"/>
      <c r="K3" s="744" t="s">
        <v>372</v>
      </c>
      <c r="L3" s="744"/>
      <c r="M3" s="744"/>
      <c r="N3" s="744"/>
      <c r="O3" s="744"/>
      <c r="P3" s="744"/>
      <c r="AK3" s="153"/>
      <c r="AL3" s="153"/>
      <c r="AM3" s="153"/>
      <c r="AN3" s="153"/>
      <c r="AO3" s="153"/>
      <c r="AP3" s="153"/>
      <c r="AQ3" s="153"/>
      <c r="AR3" s="153"/>
      <c r="AS3" s="153"/>
    </row>
    <row r="4" spans="1:45" ht="60" customHeight="1" thickBot="1" thickTop="1">
      <c r="A4" s="152"/>
      <c r="B4" s="153"/>
      <c r="C4" s="190" t="s">
        <v>369</v>
      </c>
      <c r="D4" s="191" t="s">
        <v>370</v>
      </c>
      <c r="E4" s="192" t="s">
        <v>373</v>
      </c>
      <c r="F4" s="193" t="s">
        <v>374</v>
      </c>
      <c r="G4" s="193" t="s">
        <v>375</v>
      </c>
      <c r="H4" s="194" t="s">
        <v>376</v>
      </c>
      <c r="I4" s="172"/>
      <c r="K4" s="195" t="s">
        <v>377</v>
      </c>
      <c r="L4" s="193" t="s">
        <v>400</v>
      </c>
      <c r="M4" s="193" t="s">
        <v>374</v>
      </c>
      <c r="N4" s="193" t="s">
        <v>378</v>
      </c>
      <c r="O4" s="194" t="s">
        <v>401</v>
      </c>
      <c r="P4" s="194" t="s">
        <v>376</v>
      </c>
      <c r="AK4" s="153"/>
      <c r="AL4" s="153"/>
      <c r="AM4" s="153"/>
      <c r="AN4" s="153"/>
      <c r="AO4" s="153"/>
      <c r="AP4" s="153"/>
      <c r="AQ4" s="153"/>
      <c r="AR4" s="153"/>
      <c r="AS4" s="153"/>
    </row>
    <row r="5" spans="1:45" ht="16.5" customHeight="1" thickTop="1">
      <c r="A5" s="152"/>
      <c r="B5" s="719" t="s">
        <v>379</v>
      </c>
      <c r="C5" s="196" t="s">
        <v>310</v>
      </c>
      <c r="D5" s="197">
        <f>Jan!F4</f>
        <v>2024</v>
      </c>
      <c r="E5" s="254" t="e">
        <f>IF(SUM(Jan!#REF!)&gt;0,SUM(Jan!#REF!)," ")</f>
        <v>#REF!</v>
      </c>
      <c r="F5" s="722" t="e">
        <f>IF(SUM(E5:E7)&gt;0,AVERAGE(E5:E7)," ")</f>
        <v>#REF!</v>
      </c>
      <c r="G5" s="254" t="e">
        <f>IF(SUM(Jan!#REF!)&gt;0,SUM(Jan!#REF!)," ")</f>
        <v>#REF!</v>
      </c>
      <c r="H5" s="724" t="e">
        <f>IF(SUM(G5:G7)&gt;0,AVERAGE(G5:G7)," ")</f>
        <v>#REF!</v>
      </c>
      <c r="I5" s="174"/>
      <c r="K5" s="225">
        <f>IF(SUM(Jan!AP4:AP34)&gt;0,SUM(Jan!AP4:AP34)," ")</f>
        <v>35.620000000000005</v>
      </c>
      <c r="L5" s="745">
        <f>MAX(Jan!AP37,Feb!AP35,March!AP37)</f>
        <v>12</v>
      </c>
      <c r="M5" s="722">
        <f>IF(SUM(K5:K7)&gt;0,AVERAGE(K5:K7)," ")</f>
        <v>35.620000000000005</v>
      </c>
      <c r="N5" s="182">
        <f>IF(SUM(Jan!AQ4:AQ34)&gt;0,SUM(Jan!AQ4:AQ34)," ")</f>
        <v>279.7984932</v>
      </c>
      <c r="O5" s="745">
        <f>MAX(Jan!AQ37,Feb!AQ35,March!AQ37)</f>
        <v>135.134688</v>
      </c>
      <c r="P5" s="724">
        <f>IF(SUM(N5:N7)&gt;0,AVERAGE(N5:N7)," ")</f>
        <v>279.7984932</v>
      </c>
      <c r="AK5" s="153"/>
      <c r="AL5" s="153"/>
      <c r="AM5" s="153"/>
      <c r="AN5" s="153"/>
      <c r="AO5" s="153"/>
      <c r="AP5" s="153"/>
      <c r="AQ5" s="153"/>
      <c r="AR5" s="153"/>
      <c r="AS5" s="153"/>
    </row>
    <row r="6" spans="1:45" ht="15">
      <c r="A6" s="152"/>
      <c r="B6" s="720"/>
      <c r="C6" s="199" t="s">
        <v>327</v>
      </c>
      <c r="D6" s="200">
        <f>D5</f>
        <v>2024</v>
      </c>
      <c r="E6" s="255" t="e">
        <f>IF(SUM(Feb!#REF!)&gt;0,SUM(Feb!#REF!)," ")</f>
        <v>#REF!</v>
      </c>
      <c r="F6" s="723"/>
      <c r="G6" s="255" t="e">
        <f>IF(SUM(Feb!#REF!)&gt;0,SUM(Feb!#REF!)," ")</f>
        <v>#REF!</v>
      </c>
      <c r="H6" s="725"/>
      <c r="I6" s="174"/>
      <c r="K6" s="226" t="str">
        <f>IF(SUM(Feb!AK4:AK32)&gt;0,SUM(Feb!AK4:AK32)," ")</f>
        <v xml:space="preserve"> </v>
      </c>
      <c r="L6" s="746"/>
      <c r="M6" s="723"/>
      <c r="N6" s="185" t="str">
        <f>IF(SUM(Feb!AQ4:AQ32)&gt;0,SUM(Feb!AQ4:AQ32)," ")</f>
        <v xml:space="preserve"> </v>
      </c>
      <c r="O6" s="746"/>
      <c r="P6" s="725"/>
      <c r="AK6" s="153"/>
      <c r="AL6" s="153"/>
      <c r="AM6" s="153"/>
      <c r="AN6" s="153"/>
      <c r="AO6" s="153"/>
      <c r="AP6" s="153"/>
      <c r="AQ6" s="153"/>
      <c r="AR6" s="153"/>
      <c r="AS6" s="153"/>
    </row>
    <row r="7" spans="1:45" ht="17.25" thickBot="1">
      <c r="A7" s="152"/>
      <c r="B7" s="720"/>
      <c r="C7" s="201" t="s">
        <v>328</v>
      </c>
      <c r="D7" s="202">
        <f>D5</f>
        <v>2024</v>
      </c>
      <c r="E7" s="256" t="e">
        <f>IF(SUM(March!#REF!)&gt;0,SUM(March!#REF!)," ")</f>
        <v>#REF!</v>
      </c>
      <c r="F7" s="723"/>
      <c r="G7" s="256" t="e">
        <f>IF(SUM(March!#REF!)&gt;0,SUM(March!#REF!)," ")</f>
        <v>#REF!</v>
      </c>
      <c r="H7" s="725"/>
      <c r="I7" s="174"/>
      <c r="K7" s="227" t="str">
        <f>IF(SUM(March!AK4:AK34)&gt;0,SUM(March!AK4:AK34)," ")</f>
        <v xml:space="preserve"> </v>
      </c>
      <c r="L7" s="747"/>
      <c r="M7" s="723"/>
      <c r="N7" s="228" t="str">
        <f>IF(SUM(March!AQ4:AQ34)&gt;0,SUM(March!AQ4:AQ34)," ")</f>
        <v xml:space="preserve"> </v>
      </c>
      <c r="O7" s="747"/>
      <c r="P7" s="725"/>
      <c r="AK7" s="153"/>
      <c r="AL7" s="153"/>
      <c r="AM7" s="153"/>
      <c r="AN7" s="153"/>
      <c r="AO7" s="153"/>
      <c r="AP7" s="153"/>
      <c r="AQ7" s="153"/>
      <c r="AR7" s="153"/>
      <c r="AS7" s="153"/>
    </row>
    <row r="8" spans="1:45" ht="17.25" thickTop="1">
      <c r="A8" s="152"/>
      <c r="B8" s="720"/>
      <c r="C8" s="203" t="s">
        <v>329</v>
      </c>
      <c r="D8" s="204">
        <f>D5</f>
        <v>2024</v>
      </c>
      <c r="E8" s="257" t="e">
        <f>IF(SUM(April!#REF!)&gt;0,SUM(April!#REF!)," ")</f>
        <v>#REF!</v>
      </c>
      <c r="F8" s="726" t="e">
        <f>IF(SUM(E8:E10)&gt;0,AVERAGE(E8:E10)," ")</f>
        <v>#REF!</v>
      </c>
      <c r="G8" s="258" t="e">
        <f>IF(SUM(April!#REF!)&gt;0,SUM(April!#REF!)," ")</f>
        <v>#REF!</v>
      </c>
      <c r="H8" s="729" t="e">
        <f>IF(SUM(G8:G10)&gt;0,AVERAGE(G8:G10)," ")</f>
        <v>#REF!</v>
      </c>
      <c r="I8" s="174"/>
      <c r="K8" s="229" t="str">
        <f>IF(SUM(April!AK4:AK33)&gt;0,SUM(April!AK4:AK33)," ")</f>
        <v xml:space="preserve"> </v>
      </c>
      <c r="L8" s="748">
        <f>MAX(April!AK36,May!AK37,June!AK36)</f>
        <v>0</v>
      </c>
      <c r="M8" s="726" t="str">
        <f>IF(SUM(K8:K10)&gt;0,AVERAGE(K8:K10)," ")</f>
        <v xml:space="preserve"> </v>
      </c>
      <c r="N8" s="230" t="str">
        <f>IF(SUM(April!AQ4:AQ33)&gt;0,SUM(April!AQ4:AQ33)," ")</f>
        <v xml:space="preserve"> </v>
      </c>
      <c r="O8" s="748">
        <f>MAX(April!AQ36,May!AQ37,June!AQ36)</f>
        <v>0</v>
      </c>
      <c r="P8" s="729" t="str">
        <f>IF(SUM(N8:N10)&gt;0,AVERAGE(N8:N10)," ")</f>
        <v xml:space="preserve"> </v>
      </c>
      <c r="AK8" s="153"/>
      <c r="AL8" s="153"/>
      <c r="AM8" s="153"/>
      <c r="AN8" s="153"/>
      <c r="AO8" s="153"/>
      <c r="AP8" s="153"/>
      <c r="AQ8" s="153"/>
      <c r="AR8" s="153"/>
      <c r="AS8" s="153"/>
    </row>
    <row r="9" spans="1:45" ht="15">
      <c r="A9" s="152"/>
      <c r="B9" s="720"/>
      <c r="C9" s="205" t="s">
        <v>330</v>
      </c>
      <c r="D9" s="206">
        <f>D5</f>
        <v>2024</v>
      </c>
      <c r="E9" s="259" t="e">
        <f>IF(SUM(May!#REF!)&gt;0,SUM(May!#REF!)," ")</f>
        <v>#REF!</v>
      </c>
      <c r="F9" s="727"/>
      <c r="G9" s="259" t="e">
        <f>IF(SUM(May!#REF!)&gt;0,SUM(May!#REF!)," ")</f>
        <v>#REF!</v>
      </c>
      <c r="H9" s="730"/>
      <c r="I9" s="174"/>
      <c r="K9" s="231" t="str">
        <f>IF(SUM(May!AK4:AK34)&gt;0,SUM(May!AK4:AK34)," ")</f>
        <v xml:space="preserve"> </v>
      </c>
      <c r="L9" s="749"/>
      <c r="M9" s="727"/>
      <c r="N9" s="184" t="str">
        <f>IF(SUM(May!AQ4:AQ34)&gt;0,SUM(May!AQ4:AQ34)," ")</f>
        <v xml:space="preserve"> </v>
      </c>
      <c r="O9" s="749"/>
      <c r="P9" s="730"/>
      <c r="AK9" s="153"/>
      <c r="AL9" s="153"/>
      <c r="AM9" s="153"/>
      <c r="AN9" s="153"/>
      <c r="AO9" s="153"/>
      <c r="AP9" s="153"/>
      <c r="AQ9" s="153"/>
      <c r="AR9" s="153"/>
      <c r="AS9" s="153"/>
    </row>
    <row r="10" spans="1:45" ht="17.25" thickBot="1">
      <c r="A10" s="152"/>
      <c r="B10" s="720"/>
      <c r="C10" s="207" t="s">
        <v>331</v>
      </c>
      <c r="D10" s="208">
        <f>D5</f>
        <v>2024</v>
      </c>
      <c r="E10" s="260" t="e">
        <f>IF(SUM(June!#REF!)&gt;0,SUM(June!#REF!)," ")</f>
        <v>#REF!</v>
      </c>
      <c r="F10" s="728"/>
      <c r="G10" s="260" t="e">
        <f>IF(SUM(June!#REF!)&gt;0,SUM(June!#REF!)," ")</f>
        <v>#REF!</v>
      </c>
      <c r="H10" s="731"/>
      <c r="I10" s="174"/>
      <c r="K10" s="232" t="str">
        <f>IF(SUM(June!AK4:AK33)&gt;0,SUM(June!AK4:AK33)," ")</f>
        <v xml:space="preserve"> </v>
      </c>
      <c r="L10" s="750"/>
      <c r="M10" s="728"/>
      <c r="N10" s="233" t="str">
        <f>IF(SUM(June!AQ4:AQ33)&gt;0,SUM(June!AQ4:AQ33)," ")</f>
        <v xml:space="preserve"> </v>
      </c>
      <c r="O10" s="750"/>
      <c r="P10" s="731"/>
      <c r="AK10" s="153"/>
      <c r="AL10" s="153"/>
      <c r="AM10" s="153"/>
      <c r="AN10" s="153"/>
      <c r="AO10" s="153"/>
      <c r="AP10" s="153"/>
      <c r="AQ10" s="153"/>
      <c r="AR10" s="153"/>
      <c r="AS10" s="153"/>
    </row>
    <row r="11" spans="1:45" ht="17.25" thickTop="1">
      <c r="A11" s="152"/>
      <c r="B11" s="720"/>
      <c r="C11" s="196" t="s">
        <v>332</v>
      </c>
      <c r="D11" s="197">
        <f>D5</f>
        <v>2024</v>
      </c>
      <c r="E11" s="225" t="e">
        <f>IF(SUM(July!#REF!)&gt;0,SUM(July!#REF!)," ")</f>
        <v>#REF!</v>
      </c>
      <c r="F11" s="722" t="e">
        <f>IF(SUM(E11:E13)&gt;0,AVERAGE(E11:E13)," ")</f>
        <v>#REF!</v>
      </c>
      <c r="G11" s="254" t="e">
        <f>IF(SUM(July!#REF!)&gt;0,SUM(July!#REF!)," ")</f>
        <v>#REF!</v>
      </c>
      <c r="H11" s="724" t="e">
        <f>IF(SUM(G11:G13)&gt;0,AVERAGE(G11:G13)," ")</f>
        <v>#REF!</v>
      </c>
      <c r="I11" s="174"/>
      <c r="K11" s="225" t="str">
        <f>IF(SUM(July!AK4:AK34)&gt;0,SUM(July!AK4:AK34)," ")</f>
        <v xml:space="preserve"> </v>
      </c>
      <c r="L11" s="745">
        <f>MAX(July!AK37,Aug!AK37,Sept!AK36)</f>
        <v>0</v>
      </c>
      <c r="M11" s="722" t="str">
        <f>IF(SUM(K11:K13)&gt;0,AVERAGE(K11:K13)," ")</f>
        <v xml:space="preserve"> </v>
      </c>
      <c r="N11" s="182" t="str">
        <f>IF(SUM(July!AQ4:AQ34)&gt;0,SUM(July!AQ4:AQ34)," ")</f>
        <v xml:space="preserve"> </v>
      </c>
      <c r="O11" s="745">
        <f>MAX(July!AQ37,Aug!AQ37,Sept!AQ36)</f>
        <v>0</v>
      </c>
      <c r="P11" s="724" t="str">
        <f>IF(SUM(N11:N13)&gt;0,AVERAGE(N11:N13)," ")</f>
        <v xml:space="preserve"> </v>
      </c>
      <c r="AK11" s="153"/>
      <c r="AL11" s="153"/>
      <c r="AM11" s="153"/>
      <c r="AN11" s="153"/>
      <c r="AO11" s="153"/>
      <c r="AP11" s="153"/>
      <c r="AQ11" s="153"/>
      <c r="AR11" s="153"/>
      <c r="AS11" s="153"/>
    </row>
    <row r="12" spans="1:45" ht="15">
      <c r="A12" s="152"/>
      <c r="B12" s="720"/>
      <c r="C12" s="199" t="s">
        <v>333</v>
      </c>
      <c r="D12" s="200">
        <f>D5</f>
        <v>2024</v>
      </c>
      <c r="E12" s="255" t="e">
        <f>IF(SUM(Aug!#REF!)&gt;0,SUM(Aug!#REF!)," ")</f>
        <v>#REF!</v>
      </c>
      <c r="F12" s="723"/>
      <c r="G12" s="255" t="e">
        <f>IF(SUM(Aug!#REF!)&gt;0,SUM(Aug!#REF!)," ")</f>
        <v>#REF!</v>
      </c>
      <c r="H12" s="725"/>
      <c r="I12" s="174"/>
      <c r="K12" s="226" t="str">
        <f>IF(SUM(Aug!AK4:AK34)&gt;0,SUM(Aug!AK4:AK34)," ")</f>
        <v xml:space="preserve"> </v>
      </c>
      <c r="L12" s="746"/>
      <c r="M12" s="723"/>
      <c r="N12" s="185" t="str">
        <f>IF(SUM(Aug!AQ4:AQ34)&gt;0,SUM(Aug!AQ4:AQ34)," ")</f>
        <v xml:space="preserve"> </v>
      </c>
      <c r="O12" s="746"/>
      <c r="P12" s="725"/>
      <c r="AK12" s="153"/>
      <c r="AL12" s="153"/>
      <c r="AM12" s="153"/>
      <c r="AN12" s="153"/>
      <c r="AO12" s="153"/>
      <c r="AP12" s="153"/>
      <c r="AQ12" s="153"/>
      <c r="AR12" s="153"/>
      <c r="AS12" s="153"/>
    </row>
    <row r="13" spans="1:45" ht="17.25" thickBot="1">
      <c r="A13" s="152"/>
      <c r="B13" s="720"/>
      <c r="C13" s="209" t="s">
        <v>334</v>
      </c>
      <c r="D13" s="210">
        <f>D5</f>
        <v>2024</v>
      </c>
      <c r="E13" s="261" t="e">
        <f>IF(SUM(Sept!#REF!)&gt;0,SUM(Sept!#REF!)," ")</f>
        <v>#REF!</v>
      </c>
      <c r="F13" s="732"/>
      <c r="G13" s="261" t="e">
        <f>IF(SUM(Sept!#REF!)&gt;0,SUM(Sept!#REF!)," ")</f>
        <v>#REF!</v>
      </c>
      <c r="H13" s="733"/>
      <c r="I13" s="174"/>
      <c r="K13" s="262" t="str">
        <f>IF(SUM(Sept!AK4:AK33)&gt;0,SUM(Sept!AK4:AK33)," ")</f>
        <v xml:space="preserve"> </v>
      </c>
      <c r="L13" s="747"/>
      <c r="M13" s="732"/>
      <c r="N13" s="263" t="str">
        <f>IF(SUM(Sept!AQ4:AQ33)&gt;0,SUM(Sept!AQ4:AQ33)," ")</f>
        <v xml:space="preserve"> </v>
      </c>
      <c r="O13" s="747"/>
      <c r="P13" s="733"/>
      <c r="AK13" s="153"/>
      <c r="AL13" s="153"/>
      <c r="AM13" s="153"/>
      <c r="AN13" s="153"/>
      <c r="AO13" s="153"/>
      <c r="AP13" s="153"/>
      <c r="AQ13" s="153"/>
      <c r="AR13" s="153"/>
      <c r="AS13" s="153"/>
    </row>
    <row r="14" spans="1:45" ht="17.25" thickTop="1">
      <c r="A14" s="152"/>
      <c r="B14" s="720"/>
      <c r="C14" s="211" t="s">
        <v>335</v>
      </c>
      <c r="D14" s="212">
        <f>D5</f>
        <v>2024</v>
      </c>
      <c r="E14" s="264" t="e">
        <f>IF(SUM(Oct!#REF!)&gt;0,SUM(Oct!#REF!)," ")</f>
        <v>#REF!</v>
      </c>
      <c r="F14" s="727" t="e">
        <f>IF(SUM(E14:E16)&gt;0,AVERAGE(E14:E16)," ")</f>
        <v>#REF!</v>
      </c>
      <c r="G14" s="265" t="e">
        <f>IF(SUM(Oct!#REF!)&gt;0,SUM(Oct!#REF!)," ")</f>
        <v>#REF!</v>
      </c>
      <c r="H14" s="730" t="e">
        <f>IF(SUM(G14:G16)&gt;0,AVERAGE(G14:G16)," ")</f>
        <v>#REF!</v>
      </c>
      <c r="I14" s="174"/>
      <c r="K14" s="266" t="str">
        <f>IF(SUM(Oct!AK4:AK34)&gt;0,SUM(Oct!AK4:AK34)," ")</f>
        <v xml:space="preserve"> </v>
      </c>
      <c r="L14" s="748">
        <f>MAX(Oct!AK37,Nov!AK36,Dec!AK37)</f>
        <v>0</v>
      </c>
      <c r="M14" s="727" t="str">
        <f>IF(SUM(K14:K16)&gt;0,AVERAGE(K14:K16)," ")</f>
        <v xml:space="preserve"> </v>
      </c>
      <c r="N14" s="267" t="str">
        <f>IF(SUM(Oct!AQ4:AQ34)&gt;0,SUM(Oct!AQ4:AQ34)," ")</f>
        <v xml:space="preserve"> </v>
      </c>
      <c r="O14" s="748">
        <f>MAX(Oct!AQ37,Nov!AQ36,Dec!AQ37)</f>
        <v>0</v>
      </c>
      <c r="P14" s="730" t="str">
        <f>IF(SUM(N14:N16)&gt;0,AVERAGE(N14:N16)," ")</f>
        <v xml:space="preserve"> </v>
      </c>
      <c r="AK14" s="153"/>
      <c r="AL14" s="153"/>
      <c r="AM14" s="153"/>
      <c r="AN14" s="153"/>
      <c r="AO14" s="153"/>
      <c r="AP14" s="153"/>
      <c r="AQ14" s="153"/>
      <c r="AR14" s="153"/>
      <c r="AS14" s="153"/>
    </row>
    <row r="15" spans="1:45" ht="15">
      <c r="A15" s="152"/>
      <c r="B15" s="720"/>
      <c r="C15" s="205" t="s">
        <v>336</v>
      </c>
      <c r="D15" s="206">
        <f>D5</f>
        <v>2024</v>
      </c>
      <c r="E15" s="259" t="e">
        <f>IF(SUM(Nov!#REF!)&gt;0,SUM(Nov!#REF!)," ")</f>
        <v>#REF!</v>
      </c>
      <c r="F15" s="727"/>
      <c r="G15" s="259" t="e">
        <f>IF(SUM(Nov!#REF!)&gt;0,SUM(Nov!#REF!)," ")</f>
        <v>#REF!</v>
      </c>
      <c r="H15" s="730"/>
      <c r="I15" s="174"/>
      <c r="K15" s="231" t="str">
        <f>IF(SUM(Nov!AK4:AK33)&gt;0,SUM(Nov!AK4:AK33)," ")</f>
        <v xml:space="preserve"> </v>
      </c>
      <c r="L15" s="749"/>
      <c r="M15" s="727"/>
      <c r="N15" s="184" t="str">
        <f>IF(SUM(Nov!AQ4:AQ33)&gt;0,SUM(Nov!AQ4:AQ33)," ")</f>
        <v xml:space="preserve"> </v>
      </c>
      <c r="O15" s="749"/>
      <c r="P15" s="730"/>
      <c r="AK15" s="153"/>
      <c r="AL15" s="153"/>
      <c r="AM15" s="153"/>
      <c r="AN15" s="153"/>
      <c r="AO15" s="153"/>
      <c r="AP15" s="153"/>
      <c r="AQ15" s="153"/>
      <c r="AR15" s="153"/>
      <c r="AS15" s="153"/>
    </row>
    <row r="16" spans="1:45" ht="17.25" thickBot="1">
      <c r="A16" s="152"/>
      <c r="B16" s="721"/>
      <c r="C16" s="207" t="s">
        <v>337</v>
      </c>
      <c r="D16" s="208">
        <f>D5</f>
        <v>2024</v>
      </c>
      <c r="E16" s="260" t="e">
        <f>IF(SUM(Dec!#REF!)&gt;0,SUM(Dec!#REF!)," ")</f>
        <v>#REF!</v>
      </c>
      <c r="F16" s="728"/>
      <c r="G16" s="260" t="e">
        <f>IF(SUM(Dec!#REF!)&gt;0,SUM(Dec!#REF!)," ")</f>
        <v>#REF!</v>
      </c>
      <c r="H16" s="731"/>
      <c r="I16" s="174"/>
      <c r="K16" s="232" t="str">
        <f>IF(SUM(Dec!AK4:AK34)&gt;0,SUM(Dec!AK4:AK34)," ")</f>
        <v xml:space="preserve"> </v>
      </c>
      <c r="L16" s="750"/>
      <c r="M16" s="728"/>
      <c r="N16" s="233" t="str">
        <f>IF(SUM(Dec!AQ4:AQ34)&gt;0,SUM(Dec!AQ4:AQ34)," ")</f>
        <v xml:space="preserve"> </v>
      </c>
      <c r="O16" s="750"/>
      <c r="P16" s="731"/>
      <c r="AK16" s="153"/>
      <c r="AL16" s="153"/>
      <c r="AM16" s="153"/>
      <c r="AN16" s="153"/>
      <c r="AO16" s="153"/>
      <c r="AP16" s="153"/>
      <c r="AQ16" s="153"/>
      <c r="AR16" s="153"/>
      <c r="AS16" s="153"/>
    </row>
    <row r="17" spans="2:16" s="153" customFormat="1" ht="12.75" customHeight="1" thickBot="1">
      <c r="B17" s="213"/>
      <c r="C17" s="214"/>
      <c r="D17" s="214"/>
      <c r="E17" s="215"/>
      <c r="F17" s="198"/>
      <c r="G17" s="215"/>
      <c r="H17" s="198"/>
      <c r="I17" s="198"/>
      <c r="K17" s="215"/>
      <c r="L17" s="215"/>
      <c r="M17" s="198"/>
      <c r="N17" s="215"/>
      <c r="O17" s="215"/>
      <c r="P17" s="198"/>
    </row>
    <row r="18" spans="1:45" ht="57" customHeight="1" thickBot="1" thickTop="1">
      <c r="A18" s="152"/>
      <c r="C18" s="190" t="s">
        <v>369</v>
      </c>
      <c r="D18" s="191" t="s">
        <v>370</v>
      </c>
      <c r="E18" s="195" t="s">
        <v>380</v>
      </c>
      <c r="F18" s="193" t="s">
        <v>381</v>
      </c>
      <c r="G18" s="193" t="s">
        <v>382</v>
      </c>
      <c r="H18" s="194" t="s">
        <v>383</v>
      </c>
      <c r="I18" s="216"/>
      <c r="K18" s="195" t="s">
        <v>384</v>
      </c>
      <c r="L18" s="194" t="s">
        <v>402</v>
      </c>
      <c r="M18" s="194" t="s">
        <v>381</v>
      </c>
      <c r="N18" s="192" t="s">
        <v>385</v>
      </c>
      <c r="O18" s="194" t="s">
        <v>403</v>
      </c>
      <c r="P18" s="194" t="s">
        <v>383</v>
      </c>
      <c r="AK18" s="153"/>
      <c r="AL18" s="153"/>
      <c r="AM18" s="153"/>
      <c r="AN18" s="153"/>
      <c r="AO18" s="153"/>
      <c r="AP18" s="153"/>
      <c r="AQ18" s="153"/>
      <c r="AR18" s="153"/>
      <c r="AS18" s="153"/>
    </row>
    <row r="19" spans="1:45" ht="16.5" customHeight="1" thickTop="1">
      <c r="A19" s="152"/>
      <c r="B19" s="719" t="s">
        <v>379</v>
      </c>
      <c r="C19" s="196" t="s">
        <v>310</v>
      </c>
      <c r="D19" s="197">
        <f>D5</f>
        <v>2024</v>
      </c>
      <c r="E19" s="234" t="e">
        <f>IF(SUM(Jan!#REF!)&gt;0,SUM(Jan!#REF!)," ")</f>
        <v>#REF!</v>
      </c>
      <c r="F19" s="734" t="e">
        <f>IF(SUM(E19:E21)&gt;0,AVERAGE(E19:E21)," ")</f>
        <v>#REF!</v>
      </c>
      <c r="G19" s="235" t="e">
        <f>IF(SUM(Jan!#REF!)&gt;0,SUM(Jan!#REF!)," ")</f>
        <v>#REF!</v>
      </c>
      <c r="H19" s="736" t="e">
        <f>IF(SUM(G19:G21)&gt;0,AVERAGE(G19:G21)," ")</f>
        <v>#REF!</v>
      </c>
      <c r="I19" s="217"/>
      <c r="K19" s="236">
        <f>IF(SUM(Jan!AR4:AR34)&gt;0,SUM(Jan!AR4:AR34)," ")</f>
        <v>2.2319999999999998</v>
      </c>
      <c r="L19" s="745">
        <f>MAX(Jan!AR37,Feb!AR35,March!AR37)</f>
        <v>1.19</v>
      </c>
      <c r="M19" s="734">
        <f>IF(SUM(K19:K21)&gt;0,AVERAGE(K19:K21)," ")</f>
        <v>2.2319999999999998</v>
      </c>
      <c r="N19" s="235">
        <f>IF(SUM(Jan!AS4:AS34)&gt;0,SUM(Jan!AS4:AS34)," ")</f>
        <v>15.787102919999999</v>
      </c>
      <c r="O19" s="745">
        <f>MAX(Jan!AS37,Feb!AS35,March!AS37)</f>
        <v>5.99010492</v>
      </c>
      <c r="P19" s="736">
        <f>IF(SUM(N19:N21)&gt;0,AVERAGE(N19:N21)," ")</f>
        <v>15.787102919999999</v>
      </c>
      <c r="AK19" s="153"/>
      <c r="AL19" s="153"/>
      <c r="AM19" s="153"/>
      <c r="AN19" s="153"/>
      <c r="AO19" s="153"/>
      <c r="AP19" s="153"/>
      <c r="AQ19" s="153"/>
      <c r="AR19" s="153"/>
      <c r="AS19" s="153"/>
    </row>
    <row r="20" spans="1:45" ht="15">
      <c r="A20" s="152"/>
      <c r="B20" s="720"/>
      <c r="C20" s="199" t="s">
        <v>327</v>
      </c>
      <c r="D20" s="200">
        <f>D5</f>
        <v>2024</v>
      </c>
      <c r="E20" s="237" t="e">
        <f>IF(SUM(Feb!#REF!)&gt;0,SUM(Feb!#REF!)," ")</f>
        <v>#REF!</v>
      </c>
      <c r="F20" s="735"/>
      <c r="G20" s="238" t="e">
        <f>IF(SUM(Feb!#REF!)&gt;0,SUM(Feb!#REF!)," ")</f>
        <v>#REF!</v>
      </c>
      <c r="H20" s="737"/>
      <c r="I20" s="217"/>
      <c r="K20" s="239" t="str">
        <f>IF(SUM(Feb!AR4:AR32)&gt;0,SUM(Feb!AR4:AR32)," ")</f>
        <v xml:space="preserve"> </v>
      </c>
      <c r="L20" s="746"/>
      <c r="M20" s="735"/>
      <c r="N20" s="238" t="str">
        <f>IF(SUM(Feb!AS4:AS32)&gt;0,SUM(Feb!AS4:AS32)," ")</f>
        <v xml:space="preserve"> </v>
      </c>
      <c r="O20" s="746"/>
      <c r="P20" s="737"/>
      <c r="AK20" s="153"/>
      <c r="AL20" s="153"/>
      <c r="AM20" s="153"/>
      <c r="AN20" s="153"/>
      <c r="AO20" s="153"/>
      <c r="AP20" s="153"/>
      <c r="AQ20" s="153"/>
      <c r="AR20" s="153"/>
      <c r="AS20" s="153"/>
    </row>
    <row r="21" spans="1:45" ht="17.25" thickBot="1">
      <c r="A21" s="152"/>
      <c r="B21" s="720"/>
      <c r="C21" s="201" t="s">
        <v>328</v>
      </c>
      <c r="D21" s="202">
        <f>D5</f>
        <v>2024</v>
      </c>
      <c r="E21" s="240" t="e">
        <f>IF(SUM(March!#REF!)&gt;0,SUM(March!#REF!)," ")</f>
        <v>#REF!</v>
      </c>
      <c r="F21" s="735"/>
      <c r="G21" s="241" t="e">
        <f>IF(SUM(March!#REF!)&gt;0,SUM(March!#REF!)," ")</f>
        <v>#REF!</v>
      </c>
      <c r="H21" s="737"/>
      <c r="I21" s="217"/>
      <c r="K21" s="242" t="str">
        <f>IF(SUM(March!AR4:AR34)&gt;0,SUM(March!AR4:AR34)," ")</f>
        <v xml:space="preserve"> </v>
      </c>
      <c r="L21" s="747"/>
      <c r="M21" s="751"/>
      <c r="N21" s="241" t="str">
        <f>IF(SUM(March!AS4:AS34)&gt;0,SUM(March!AS4:AS34)," ")</f>
        <v xml:space="preserve"> </v>
      </c>
      <c r="O21" s="747"/>
      <c r="P21" s="737"/>
      <c r="AK21" s="153"/>
      <c r="AL21" s="153"/>
      <c r="AM21" s="153"/>
      <c r="AN21" s="153"/>
      <c r="AO21" s="153"/>
      <c r="AP21" s="153"/>
      <c r="AQ21" s="153"/>
      <c r="AR21" s="153"/>
      <c r="AS21" s="153"/>
    </row>
    <row r="22" spans="1:45" ht="17.25" thickTop="1">
      <c r="A22" s="152"/>
      <c r="B22" s="720"/>
      <c r="C22" s="203" t="s">
        <v>329</v>
      </c>
      <c r="D22" s="204">
        <f>D5</f>
        <v>2024</v>
      </c>
      <c r="E22" s="243" t="e">
        <f>IF(SUM(April!#REF!)&gt;0,SUM(April!#REF!)," ")</f>
        <v>#REF!</v>
      </c>
      <c r="F22" s="738" t="e">
        <f>IF(SUM(E22:E24)&gt;0,AVERAGE(E22:E24)," ")</f>
        <v>#REF!</v>
      </c>
      <c r="G22" s="244" t="e">
        <f>IF(SUM(April!#REF!)&gt;0,SUM(April!#REF!)," ")</f>
        <v>#REF!</v>
      </c>
      <c r="H22" s="741" t="e">
        <f>IF(SUM(G22:G24)&gt;0,AVERAGE(G22:G24)," ")</f>
        <v>#REF!</v>
      </c>
      <c r="I22" s="217"/>
      <c r="K22" s="245" t="str">
        <f>IF(SUM(April!AR4:AR33)&gt;0,SUM(April!AR4:AR33)," ")</f>
        <v xml:space="preserve"> </v>
      </c>
      <c r="L22" s="748">
        <f>MAX(April!AR36,May!AR37,June!AR36)</f>
        <v>0</v>
      </c>
      <c r="M22" s="738" t="str">
        <f>IF(SUM(K22:K24)&gt;0,AVERAGE(K22:K24)," ")</f>
        <v xml:space="preserve"> </v>
      </c>
      <c r="N22" s="244" t="str">
        <f>IF(SUM(April!AS4:AS33)&gt;0,SUM(April!AS4:AS33)," ")</f>
        <v xml:space="preserve"> </v>
      </c>
      <c r="O22" s="748">
        <f>MAX(April!AS36,May!AS37,June!AS36)</f>
        <v>0</v>
      </c>
      <c r="P22" s="741" t="str">
        <f>IF(SUM(N22:N24)&gt;0,AVERAGE(N22:N24)," ")</f>
        <v xml:space="preserve"> </v>
      </c>
      <c r="AK22" s="153"/>
      <c r="AL22" s="153"/>
      <c r="AM22" s="153"/>
      <c r="AN22" s="153"/>
      <c r="AO22" s="153"/>
      <c r="AP22" s="153"/>
      <c r="AQ22" s="153"/>
      <c r="AR22" s="153"/>
      <c r="AS22" s="153"/>
    </row>
    <row r="23" spans="1:45" ht="15">
      <c r="A23" s="152"/>
      <c r="B23" s="720"/>
      <c r="C23" s="205" t="s">
        <v>330</v>
      </c>
      <c r="D23" s="206">
        <f>D5</f>
        <v>2024</v>
      </c>
      <c r="E23" s="246" t="e">
        <f>IF(SUM(May!#REF!)&gt;0,SUM(May!#REF!)," ")</f>
        <v>#REF!</v>
      </c>
      <c r="F23" s="739"/>
      <c r="G23" s="247" t="e">
        <f>IF(SUM(May!#REF!)&gt;0,SUM(May!#REF!)," ")</f>
        <v>#REF!</v>
      </c>
      <c r="H23" s="742"/>
      <c r="I23" s="217"/>
      <c r="K23" s="248" t="str">
        <f>IF(SUM(May!AR4:AR34)&gt;0,SUM(May!AR4:AR34)," ")</f>
        <v xml:space="preserve"> </v>
      </c>
      <c r="L23" s="749"/>
      <c r="M23" s="739"/>
      <c r="N23" s="247" t="str">
        <f>IF(SUM(May!AS4:AS34)&gt;0,SUM(May!AS4:AS34)," ")</f>
        <v xml:space="preserve"> </v>
      </c>
      <c r="O23" s="749"/>
      <c r="P23" s="742"/>
      <c r="AK23" s="153"/>
      <c r="AL23" s="153"/>
      <c r="AM23" s="153"/>
      <c r="AN23" s="153"/>
      <c r="AO23" s="153"/>
      <c r="AP23" s="153"/>
      <c r="AQ23" s="153"/>
      <c r="AR23" s="153"/>
      <c r="AS23" s="153"/>
    </row>
    <row r="24" spans="1:45" ht="17.25" thickBot="1">
      <c r="A24" s="152"/>
      <c r="B24" s="720"/>
      <c r="C24" s="207" t="s">
        <v>331</v>
      </c>
      <c r="D24" s="208">
        <f>D5</f>
        <v>2024</v>
      </c>
      <c r="E24" s="249" t="e">
        <f>IF(SUM(June!#REF!)&gt;0,SUM(June!#REF!)," ")</f>
        <v>#REF!</v>
      </c>
      <c r="F24" s="740"/>
      <c r="G24" s="250" t="e">
        <f>IF(SUM(June!#REF!)&gt;0,SUM(June!#REF!)," ")</f>
        <v>#REF!</v>
      </c>
      <c r="H24" s="743"/>
      <c r="I24" s="217"/>
      <c r="K24" s="251" t="str">
        <f>IF(SUM(June!AR4:AR33)&gt;0,SUM(June!AR4:AR33)," ")</f>
        <v xml:space="preserve"> </v>
      </c>
      <c r="L24" s="750"/>
      <c r="M24" s="740"/>
      <c r="N24" s="250" t="str">
        <f>IF(SUM(June!AS4:AS33)&gt;0,SUM(June!AS4:AS33)," ")</f>
        <v xml:space="preserve"> </v>
      </c>
      <c r="O24" s="750"/>
      <c r="P24" s="743"/>
      <c r="AK24" s="153"/>
      <c r="AL24" s="153"/>
      <c r="AM24" s="153"/>
      <c r="AN24" s="153"/>
      <c r="AO24" s="153"/>
      <c r="AP24" s="153"/>
      <c r="AQ24" s="153"/>
      <c r="AR24" s="153"/>
      <c r="AS24" s="153"/>
    </row>
    <row r="25" spans="1:45" ht="17.25" thickTop="1">
      <c r="A25" s="152"/>
      <c r="B25" s="720"/>
      <c r="C25" s="218" t="s">
        <v>332</v>
      </c>
      <c r="D25" s="197">
        <f>D5</f>
        <v>2024</v>
      </c>
      <c r="E25" s="252" t="e">
        <f>IF(SUM(July!#REF!)&gt;0,SUM(July!#REF!)," ")</f>
        <v>#REF!</v>
      </c>
      <c r="F25" s="735" t="e">
        <f>IF(SUM(E25:E27)&gt;0,AVERAGE(E25:E27)," ")</f>
        <v>#REF!</v>
      </c>
      <c r="G25" s="253" t="e">
        <f>IF(SUM(July!#REF!)&gt;0,SUM(July!#REF!)," ")</f>
        <v>#REF!</v>
      </c>
      <c r="H25" s="737" t="e">
        <f>IF(SUM(G25:G27)&gt;0,AVERAGE(G25:G27)," ")</f>
        <v>#REF!</v>
      </c>
      <c r="I25" s="217"/>
      <c r="K25" s="252" t="str">
        <f>IF(SUM(July!AR4:AR34)&gt;0,SUM(July!AR4:AR34)," ")</f>
        <v xml:space="preserve"> </v>
      </c>
      <c r="L25" s="745">
        <f>MAX(July!AR37,Aug!AR37,Sept!AR36)</f>
        <v>0</v>
      </c>
      <c r="M25" s="734" t="str">
        <f>IF(SUM(K25:K27)&gt;0,AVERAGE(K25:K27)," ")</f>
        <v xml:space="preserve"> </v>
      </c>
      <c r="N25" s="253" t="str">
        <f>IF(SUM(July!AS4:AS34)&gt;0,SUM(July!AS4:AS34)," ")</f>
        <v xml:space="preserve"> </v>
      </c>
      <c r="O25" s="745">
        <f>MAX(July!AS37,Aug!AS37,Sept!AS36)</f>
        <v>0</v>
      </c>
      <c r="P25" s="737" t="str">
        <f>IF(SUM(N25:N27)&gt;0,AVERAGE(N25:N27)," ")</f>
        <v xml:space="preserve"> </v>
      </c>
      <c r="AK25" s="153"/>
      <c r="AL25" s="153"/>
      <c r="AM25" s="153"/>
      <c r="AN25" s="153"/>
      <c r="AO25" s="153"/>
      <c r="AP25" s="153"/>
      <c r="AQ25" s="153"/>
      <c r="AR25" s="153"/>
      <c r="AS25" s="153"/>
    </row>
    <row r="26" spans="1:45" ht="15">
      <c r="A26" s="152"/>
      <c r="B26" s="720"/>
      <c r="C26" s="199" t="s">
        <v>333</v>
      </c>
      <c r="D26" s="200">
        <f>D5</f>
        <v>2024</v>
      </c>
      <c r="E26" s="237" t="e">
        <f>IF(SUM(Aug!#REF!)&gt;0,SUM(Aug!#REF!)," ")</f>
        <v>#REF!</v>
      </c>
      <c r="F26" s="735"/>
      <c r="G26" s="238" t="e">
        <f>IF(SUM(Aug!#REF!)&gt;0,SUM(Aug!#REF!)," ")</f>
        <v>#REF!</v>
      </c>
      <c r="H26" s="737"/>
      <c r="I26" s="217"/>
      <c r="K26" s="239" t="str">
        <f>IF(SUM(Aug!AR4:AR34)&gt;0,SUM(Aug!AR4:AR34)," ")</f>
        <v xml:space="preserve"> </v>
      </c>
      <c r="L26" s="746"/>
      <c r="M26" s="735"/>
      <c r="N26" s="238" t="str">
        <f>IF(SUM(Aug!AS4:AS34)&gt;0,SUM(Aug!AS4:AS34)," ")</f>
        <v xml:space="preserve"> </v>
      </c>
      <c r="O26" s="746"/>
      <c r="P26" s="737"/>
      <c r="AK26" s="153"/>
      <c r="AL26" s="153"/>
      <c r="AM26" s="153"/>
      <c r="AN26" s="153"/>
      <c r="AO26" s="153"/>
      <c r="AP26" s="153"/>
      <c r="AQ26" s="153"/>
      <c r="AR26" s="153"/>
      <c r="AS26" s="153"/>
    </row>
    <row r="27" spans="1:45" ht="17.25" thickBot="1">
      <c r="A27" s="152"/>
      <c r="B27" s="720"/>
      <c r="C27" s="201" t="s">
        <v>334</v>
      </c>
      <c r="D27" s="210">
        <f>D5</f>
        <v>2024</v>
      </c>
      <c r="E27" s="240" t="e">
        <f>IF(SUM(Sept!#REF!)&gt;0,SUM(Sept!#REF!)," ")</f>
        <v>#REF!</v>
      </c>
      <c r="F27" s="735"/>
      <c r="G27" s="241" t="e">
        <f>IF(SUM(Sept!#REF!)&gt;0,SUM(Sept!#REF!)," ")</f>
        <v>#REF!</v>
      </c>
      <c r="H27" s="737"/>
      <c r="I27" s="217"/>
      <c r="K27" s="242" t="str">
        <f>IF(SUM(Sept!AR4:AR33)&gt;0,SUM(Sept!AR4:AR33)," ")</f>
        <v xml:space="preserve"> </v>
      </c>
      <c r="L27" s="747"/>
      <c r="M27" s="751"/>
      <c r="N27" s="241" t="str">
        <f>IF(SUM(Sept!AS4:AS33)&gt;0,SUM(Sept!AS4:AS33)," ")</f>
        <v xml:space="preserve"> </v>
      </c>
      <c r="O27" s="747"/>
      <c r="P27" s="737"/>
      <c r="AK27" s="153"/>
      <c r="AL27" s="153"/>
      <c r="AM27" s="153"/>
      <c r="AN27" s="153"/>
      <c r="AO27" s="153"/>
      <c r="AP27" s="153"/>
      <c r="AQ27" s="153"/>
      <c r="AR27" s="153"/>
      <c r="AS27" s="153"/>
    </row>
    <row r="28" spans="1:45" ht="17.25" thickTop="1">
      <c r="A28" s="152"/>
      <c r="B28" s="720"/>
      <c r="C28" s="203" t="s">
        <v>335</v>
      </c>
      <c r="D28" s="212">
        <f>D5</f>
        <v>2024</v>
      </c>
      <c r="E28" s="243" t="e">
        <f>IF(SUM(Oct!#REF!)&gt;0,SUM(Oct!#REF!)," ")</f>
        <v>#REF!</v>
      </c>
      <c r="F28" s="738" t="e">
        <f>IF(SUM(E28:E30)&gt;0,AVERAGE(E28:E30)," ")</f>
        <v>#REF!</v>
      </c>
      <c r="G28" s="244" t="e">
        <f>IF(SUM(Oct!#REF!)&gt;0,SUM(Oct!#REF!)," ")</f>
        <v>#REF!</v>
      </c>
      <c r="H28" s="741" t="e">
        <f>IF(SUM(G28:G30)&gt;0,AVERAGE(G28:G30)," ")</f>
        <v>#REF!</v>
      </c>
      <c r="I28" s="217"/>
      <c r="K28" s="245" t="str">
        <f>IF(SUM(Oct!AR4:AR34)&gt;0,SUM(Oct!AR4:AR34)," ")</f>
        <v xml:space="preserve"> </v>
      </c>
      <c r="L28" s="748">
        <f>MAX(Oct!AR37,Nov!AR36,Dec!AR37)</f>
        <v>0</v>
      </c>
      <c r="M28" s="738" t="str">
        <f>IF(SUM(K28:K30)&gt;0,AVERAGE(K28:K30)," ")</f>
        <v xml:space="preserve"> </v>
      </c>
      <c r="N28" s="244" t="str">
        <f>IF(SUM(Oct!AS4:AS34)&gt;0,SUM(Oct!AS4:AS34)," ")</f>
        <v xml:space="preserve"> </v>
      </c>
      <c r="O28" s="748">
        <f>MAX(Oct!AS37,Nov!AS36,Dec!AS37)</f>
        <v>0</v>
      </c>
      <c r="P28" s="741" t="str">
        <f>IF(SUM(N28:N30)&gt;0,AVERAGE(N28:N30)," ")</f>
        <v xml:space="preserve"> </v>
      </c>
      <c r="AK28" s="153"/>
      <c r="AL28" s="153"/>
      <c r="AM28" s="153"/>
      <c r="AN28" s="153"/>
      <c r="AO28" s="153"/>
      <c r="AP28" s="153"/>
      <c r="AQ28" s="153"/>
      <c r="AR28" s="153"/>
      <c r="AS28" s="153"/>
    </row>
    <row r="29" spans="1:45" ht="15">
      <c r="A29" s="152"/>
      <c r="B29" s="720"/>
      <c r="C29" s="205" t="s">
        <v>336</v>
      </c>
      <c r="D29" s="206">
        <f>D5</f>
        <v>2024</v>
      </c>
      <c r="E29" s="246" t="e">
        <f>IF(SUM(Nov!#REF!)&gt;0,SUM(Nov!#REF!)," ")</f>
        <v>#REF!</v>
      </c>
      <c r="F29" s="739"/>
      <c r="G29" s="247" t="e">
        <f>IF(SUM(Nov!#REF!)&gt;0,SUM(Nov!#REF!)," ")</f>
        <v>#REF!</v>
      </c>
      <c r="H29" s="742"/>
      <c r="I29" s="217"/>
      <c r="K29" s="248" t="str">
        <f>IF(SUM(Nov!AR4:AR33)&gt;0,SUM(Nov!AR4:AR33)," ")</f>
        <v xml:space="preserve"> </v>
      </c>
      <c r="L29" s="749"/>
      <c r="M29" s="739"/>
      <c r="N29" s="247" t="str">
        <f>IF(SUM(Nov!AS4:AS33)&gt;0,SUM(Nov!AS4:AS33)," ")</f>
        <v xml:space="preserve"> </v>
      </c>
      <c r="O29" s="749"/>
      <c r="P29" s="742"/>
      <c r="AK29" s="153"/>
      <c r="AL29" s="153"/>
      <c r="AM29" s="153"/>
      <c r="AN29" s="153"/>
      <c r="AO29" s="153"/>
      <c r="AP29" s="153"/>
      <c r="AQ29" s="153"/>
      <c r="AR29" s="153"/>
      <c r="AS29" s="153"/>
    </row>
    <row r="30" spans="1:45" ht="17.25" thickBot="1">
      <c r="A30" s="152"/>
      <c r="B30" s="721"/>
      <c r="C30" s="207" t="s">
        <v>337</v>
      </c>
      <c r="D30" s="208">
        <f>D5</f>
        <v>2024</v>
      </c>
      <c r="E30" s="249" t="e">
        <f>IF(SUM(Dec!#REF!)&gt;0,SUM(Dec!#REF!)," ")</f>
        <v>#REF!</v>
      </c>
      <c r="F30" s="740"/>
      <c r="G30" s="250" t="e">
        <f>IF(SUM(Dec!#REF!)&gt;0,SUM(Dec!#REF!)," ")</f>
        <v>#REF!</v>
      </c>
      <c r="H30" s="743"/>
      <c r="I30" s="217"/>
      <c r="K30" s="251" t="str">
        <f>IF(SUM(Dec!AR4:AR34)&gt;0,SUM(Dec!AR4:AR34)," ")</f>
        <v xml:space="preserve"> </v>
      </c>
      <c r="L30" s="750"/>
      <c r="M30" s="740"/>
      <c r="N30" s="250" t="str">
        <f>IF(SUM(Dec!AS4:AS34)&gt;0,SUM(Dec!AS4:AS34)," ")</f>
        <v xml:space="preserve"> </v>
      </c>
      <c r="O30" s="750"/>
      <c r="P30" s="743"/>
      <c r="AK30" s="153"/>
      <c r="AL30" s="153"/>
      <c r="AM30" s="153"/>
      <c r="AN30" s="153"/>
      <c r="AO30" s="153"/>
      <c r="AP30" s="153"/>
      <c r="AQ30" s="153"/>
      <c r="AR30" s="153"/>
      <c r="AS30" s="153"/>
    </row>
    <row r="31" spans="3:9" s="153" customFormat="1" ht="15">
      <c r="C31" s="188"/>
      <c r="D31" s="188"/>
      <c r="E31" s="188"/>
      <c r="F31" s="188"/>
      <c r="G31" s="188"/>
      <c r="H31" s="188"/>
      <c r="I31" s="188"/>
    </row>
    <row r="32" spans="3:9" s="153" customFormat="1" ht="15">
      <c r="C32" s="188"/>
      <c r="D32" s="188"/>
      <c r="E32" s="188"/>
      <c r="F32" s="188"/>
      <c r="G32" s="188"/>
      <c r="H32" s="188"/>
      <c r="I32" s="188"/>
    </row>
    <row r="33" spans="3:9" s="153" customFormat="1" ht="15">
      <c r="C33" s="188"/>
      <c r="D33" s="188"/>
      <c r="E33" s="188"/>
      <c r="F33" s="188"/>
      <c r="G33" s="188"/>
      <c r="H33" s="188"/>
      <c r="I33" s="188"/>
    </row>
    <row r="34" spans="3:9" s="153" customFormat="1" ht="15">
      <c r="C34" s="188"/>
      <c r="D34" s="188"/>
      <c r="E34" s="188"/>
      <c r="F34" s="188"/>
      <c r="G34" s="188"/>
      <c r="H34" s="188"/>
      <c r="I34" s="188"/>
    </row>
    <row r="35" spans="3:9" s="153" customFormat="1" ht="15">
      <c r="C35" s="188"/>
      <c r="D35" s="188"/>
      <c r="E35" s="188"/>
      <c r="F35" s="188"/>
      <c r="G35" s="188"/>
      <c r="H35" s="188"/>
      <c r="I35" s="188"/>
    </row>
    <row r="36" spans="3:9" s="153" customFormat="1" ht="15">
      <c r="C36" s="188"/>
      <c r="D36" s="188"/>
      <c r="E36" s="188"/>
      <c r="F36" s="188"/>
      <c r="G36" s="188"/>
      <c r="H36" s="188"/>
      <c r="I36" s="188"/>
    </row>
    <row r="37" spans="3:9" s="153" customFormat="1" ht="15">
      <c r="C37" s="188"/>
      <c r="D37" s="188"/>
      <c r="E37" s="188"/>
      <c r="F37" s="188"/>
      <c r="G37" s="188"/>
      <c r="H37" s="188"/>
      <c r="I37" s="188"/>
    </row>
    <row r="38" spans="3:9" s="153" customFormat="1" ht="15">
      <c r="C38" s="188"/>
      <c r="D38" s="188"/>
      <c r="E38" s="188"/>
      <c r="F38" s="188"/>
      <c r="G38" s="188"/>
      <c r="H38" s="188"/>
      <c r="I38" s="188"/>
    </row>
    <row r="39" spans="3:9" s="153" customFormat="1" ht="15">
      <c r="C39" s="188"/>
      <c r="D39" s="188"/>
      <c r="E39" s="188"/>
      <c r="F39" s="188"/>
      <c r="G39" s="188"/>
      <c r="H39" s="188"/>
      <c r="I39" s="188"/>
    </row>
    <row r="40" spans="3:9" s="153" customFormat="1" ht="15">
      <c r="C40" s="188"/>
      <c r="D40" s="188"/>
      <c r="E40" s="188"/>
      <c r="F40" s="188"/>
      <c r="G40" s="188"/>
      <c r="H40" s="188"/>
      <c r="I40" s="188"/>
    </row>
    <row r="41" spans="3:9" s="153" customFormat="1" ht="15">
      <c r="C41" s="188"/>
      <c r="D41" s="188"/>
      <c r="E41" s="188"/>
      <c r="F41" s="188"/>
      <c r="G41" s="188"/>
      <c r="H41" s="188"/>
      <c r="I41" s="188"/>
    </row>
    <row r="42" spans="3:9" s="153" customFormat="1" ht="15">
      <c r="C42" s="188"/>
      <c r="D42" s="188"/>
      <c r="E42" s="188"/>
      <c r="F42" s="188"/>
      <c r="G42" s="188"/>
      <c r="H42" s="188"/>
      <c r="I42" s="188"/>
    </row>
    <row r="43" spans="3:9" s="153" customFormat="1" ht="15">
      <c r="C43" s="188"/>
      <c r="D43" s="188"/>
      <c r="E43" s="188"/>
      <c r="F43" s="188"/>
      <c r="G43" s="188"/>
      <c r="H43" s="188"/>
      <c r="I43" s="188"/>
    </row>
    <row r="44" spans="3:9" s="153" customFormat="1" ht="15">
      <c r="C44" s="188"/>
      <c r="D44" s="188"/>
      <c r="E44" s="188"/>
      <c r="F44" s="188"/>
      <c r="G44" s="188"/>
      <c r="H44" s="188"/>
      <c r="I44" s="188"/>
    </row>
    <row r="45" spans="3:9" s="153" customFormat="1" ht="15">
      <c r="C45" s="188"/>
      <c r="D45" s="188"/>
      <c r="E45" s="188"/>
      <c r="F45" s="188"/>
      <c r="G45" s="188"/>
      <c r="H45" s="188"/>
      <c r="I45" s="188"/>
    </row>
    <row r="46" spans="3:9" s="153" customFormat="1" ht="15">
      <c r="C46" s="188"/>
      <c r="D46" s="188"/>
      <c r="E46" s="188"/>
      <c r="F46" s="188"/>
      <c r="G46" s="188"/>
      <c r="H46" s="188"/>
      <c r="I46" s="188"/>
    </row>
    <row r="47" spans="3:9" s="153" customFormat="1" ht="15">
      <c r="C47" s="188"/>
      <c r="D47" s="188"/>
      <c r="E47" s="188"/>
      <c r="F47" s="188"/>
      <c r="G47" s="188"/>
      <c r="H47" s="188"/>
      <c r="I47" s="188"/>
    </row>
    <row r="48" spans="3:9" s="153" customFormat="1" ht="15">
      <c r="C48" s="188"/>
      <c r="D48" s="188"/>
      <c r="E48" s="188"/>
      <c r="F48" s="188"/>
      <c r="G48" s="188"/>
      <c r="H48" s="188"/>
      <c r="I48" s="188"/>
    </row>
    <row r="49" spans="3:9" s="153" customFormat="1" ht="15">
      <c r="C49" s="188"/>
      <c r="D49" s="188"/>
      <c r="E49" s="188"/>
      <c r="F49" s="188"/>
      <c r="G49" s="188"/>
      <c r="H49" s="188"/>
      <c r="I49" s="188"/>
    </row>
    <row r="50" spans="3:9" s="153" customFormat="1" ht="15">
      <c r="C50" s="188"/>
      <c r="D50" s="188"/>
      <c r="E50" s="188"/>
      <c r="F50" s="188"/>
      <c r="G50" s="188"/>
      <c r="H50" s="188"/>
      <c r="I50" s="188"/>
    </row>
    <row r="51" spans="3:9" s="153" customFormat="1" ht="15">
      <c r="C51" s="188"/>
      <c r="D51" s="188"/>
      <c r="E51" s="188"/>
      <c r="F51" s="188"/>
      <c r="G51" s="188"/>
      <c r="H51" s="188"/>
      <c r="I51" s="188"/>
    </row>
    <row r="52" spans="3:9" s="153" customFormat="1" ht="15">
      <c r="C52" s="188"/>
      <c r="D52" s="188"/>
      <c r="E52" s="188"/>
      <c r="F52" s="188"/>
      <c r="G52" s="188"/>
      <c r="H52" s="188"/>
      <c r="I52" s="188"/>
    </row>
    <row r="53" spans="3:9" s="153" customFormat="1" ht="15">
      <c r="C53" s="188"/>
      <c r="D53" s="188"/>
      <c r="E53" s="188"/>
      <c r="F53" s="188"/>
      <c r="G53" s="188"/>
      <c r="H53" s="188"/>
      <c r="I53" s="188"/>
    </row>
    <row r="54" spans="3:9" s="153" customFormat="1" ht="15">
      <c r="C54" s="188"/>
      <c r="D54" s="188"/>
      <c r="E54" s="188"/>
      <c r="F54" s="188"/>
      <c r="G54" s="188"/>
      <c r="H54" s="188"/>
      <c r="I54" s="188"/>
    </row>
    <row r="55" spans="3:9" s="153" customFormat="1" ht="15">
      <c r="C55" s="188"/>
      <c r="D55" s="188"/>
      <c r="E55" s="188"/>
      <c r="F55" s="188"/>
      <c r="G55" s="188"/>
      <c r="H55" s="188"/>
      <c r="I55" s="188"/>
    </row>
    <row r="56" spans="3:9" s="153" customFormat="1" ht="15">
      <c r="C56" s="188"/>
      <c r="D56" s="188"/>
      <c r="E56" s="188"/>
      <c r="F56" s="188"/>
      <c r="G56" s="188"/>
      <c r="H56" s="188"/>
      <c r="I56" s="188"/>
    </row>
    <row r="57" spans="3:9" s="153" customFormat="1" ht="15">
      <c r="C57" s="188"/>
      <c r="D57" s="188"/>
      <c r="E57" s="188"/>
      <c r="F57" s="188"/>
      <c r="G57" s="188"/>
      <c r="H57" s="188"/>
      <c r="I57" s="188"/>
    </row>
    <row r="58" spans="3:9" s="153" customFormat="1" ht="15">
      <c r="C58" s="188"/>
      <c r="D58" s="188"/>
      <c r="E58" s="188"/>
      <c r="F58" s="188"/>
      <c r="G58" s="188"/>
      <c r="H58" s="188"/>
      <c r="I58" s="188"/>
    </row>
    <row r="59" spans="3:9" s="153" customFormat="1" ht="15">
      <c r="C59" s="188"/>
      <c r="D59" s="188"/>
      <c r="E59" s="188"/>
      <c r="F59" s="188"/>
      <c r="G59" s="188"/>
      <c r="H59" s="188"/>
      <c r="I59" s="188"/>
    </row>
    <row r="60" spans="3:9" s="153" customFormat="1" ht="15">
      <c r="C60" s="188"/>
      <c r="D60" s="188"/>
      <c r="E60" s="188"/>
      <c r="F60" s="188"/>
      <c r="G60" s="188"/>
      <c r="H60" s="188"/>
      <c r="I60" s="188"/>
    </row>
    <row r="61" spans="3:9" s="153" customFormat="1" ht="15">
      <c r="C61" s="188"/>
      <c r="D61" s="188"/>
      <c r="E61" s="188"/>
      <c r="F61" s="188"/>
      <c r="G61" s="188"/>
      <c r="H61" s="188"/>
      <c r="I61" s="188"/>
    </row>
    <row r="62" spans="3:9" s="153" customFormat="1" ht="15">
      <c r="C62" s="188"/>
      <c r="D62" s="188"/>
      <c r="E62" s="188"/>
      <c r="F62" s="188"/>
      <c r="G62" s="188"/>
      <c r="H62" s="188"/>
      <c r="I62" s="188"/>
    </row>
    <row r="63" spans="3:9" s="153" customFormat="1" ht="15">
      <c r="C63" s="188"/>
      <c r="D63" s="188"/>
      <c r="E63" s="188"/>
      <c r="F63" s="188"/>
      <c r="G63" s="188"/>
      <c r="H63" s="188"/>
      <c r="I63" s="188"/>
    </row>
    <row r="64" spans="3:9" s="153" customFormat="1" ht="15">
      <c r="C64" s="188"/>
      <c r="D64" s="188"/>
      <c r="E64" s="188"/>
      <c r="F64" s="188"/>
      <c r="G64" s="188"/>
      <c r="H64" s="188"/>
      <c r="I64" s="188"/>
    </row>
    <row r="65" spans="3:9" s="153" customFormat="1" ht="15">
      <c r="C65" s="188"/>
      <c r="D65" s="188"/>
      <c r="E65" s="188"/>
      <c r="F65" s="188"/>
      <c r="G65" s="188"/>
      <c r="H65" s="188"/>
      <c r="I65" s="188"/>
    </row>
    <row r="66" spans="3:9" s="153" customFormat="1" ht="15">
      <c r="C66" s="188"/>
      <c r="D66" s="188"/>
      <c r="E66" s="188"/>
      <c r="F66" s="188"/>
      <c r="G66" s="188"/>
      <c r="H66" s="188"/>
      <c r="I66" s="188"/>
    </row>
    <row r="67" spans="3:9" s="153" customFormat="1" ht="15">
      <c r="C67" s="188"/>
      <c r="D67" s="188"/>
      <c r="E67" s="188"/>
      <c r="F67" s="188"/>
      <c r="G67" s="188"/>
      <c r="H67" s="188"/>
      <c r="I67" s="188"/>
    </row>
    <row r="68" spans="3:9" s="153" customFormat="1" ht="15">
      <c r="C68" s="188"/>
      <c r="D68" s="188"/>
      <c r="E68" s="188"/>
      <c r="F68" s="188"/>
      <c r="G68" s="188"/>
      <c r="H68" s="188"/>
      <c r="I68" s="188"/>
    </row>
    <row r="69" spans="3:9" s="153" customFormat="1" ht="15">
      <c r="C69" s="188"/>
      <c r="D69" s="188"/>
      <c r="E69" s="188"/>
      <c r="F69" s="188"/>
      <c r="G69" s="188"/>
      <c r="H69" s="188"/>
      <c r="I69" s="188"/>
    </row>
    <row r="70" spans="3:9" s="153" customFormat="1" ht="15">
      <c r="C70" s="188"/>
      <c r="D70" s="188"/>
      <c r="E70" s="188"/>
      <c r="F70" s="188"/>
      <c r="G70" s="188"/>
      <c r="H70" s="188"/>
      <c r="I70" s="188"/>
    </row>
    <row r="71" spans="3:9" s="153" customFormat="1" ht="15">
      <c r="C71" s="188"/>
      <c r="D71" s="188"/>
      <c r="E71" s="188"/>
      <c r="F71" s="188"/>
      <c r="G71" s="188"/>
      <c r="H71" s="188"/>
      <c r="I71" s="188"/>
    </row>
    <row r="72" spans="3:9" s="153" customFormat="1" ht="15">
      <c r="C72" s="188"/>
      <c r="D72" s="188"/>
      <c r="E72" s="188"/>
      <c r="F72" s="188"/>
      <c r="G72" s="188"/>
      <c r="H72" s="188"/>
      <c r="I72" s="188"/>
    </row>
    <row r="73" spans="3:9" s="153" customFormat="1" ht="15">
      <c r="C73" s="188"/>
      <c r="D73" s="188"/>
      <c r="E73" s="188"/>
      <c r="F73" s="188"/>
      <c r="G73" s="188"/>
      <c r="H73" s="188"/>
      <c r="I73" s="188"/>
    </row>
    <row r="74" spans="3:9" s="153" customFormat="1" ht="15">
      <c r="C74" s="188"/>
      <c r="D74" s="188"/>
      <c r="E74" s="188"/>
      <c r="F74" s="188"/>
      <c r="G74" s="188"/>
      <c r="H74" s="188"/>
      <c r="I74" s="188"/>
    </row>
    <row r="75" spans="3:9" s="153" customFormat="1" ht="15">
      <c r="C75" s="188"/>
      <c r="D75" s="188"/>
      <c r="E75" s="188"/>
      <c r="F75" s="188"/>
      <c r="G75" s="188"/>
      <c r="H75" s="188"/>
      <c r="I75" s="188"/>
    </row>
    <row r="76" spans="3:9" s="153" customFormat="1" ht="15">
      <c r="C76" s="188"/>
      <c r="D76" s="188"/>
      <c r="E76" s="188"/>
      <c r="F76" s="188"/>
      <c r="G76" s="188"/>
      <c r="H76" s="188"/>
      <c r="I76" s="188"/>
    </row>
    <row r="77" spans="3:9" s="153" customFormat="1" ht="15">
      <c r="C77" s="188"/>
      <c r="D77" s="188"/>
      <c r="E77" s="188"/>
      <c r="F77" s="188"/>
      <c r="G77" s="188"/>
      <c r="H77" s="188"/>
      <c r="I77" s="188"/>
    </row>
    <row r="78" spans="3:9" s="153" customFormat="1" ht="15">
      <c r="C78" s="188"/>
      <c r="D78" s="188"/>
      <c r="E78" s="188"/>
      <c r="F78" s="188"/>
      <c r="G78" s="188"/>
      <c r="H78" s="188"/>
      <c r="I78" s="188"/>
    </row>
    <row r="79" spans="3:9" s="153" customFormat="1" ht="15">
      <c r="C79" s="188"/>
      <c r="D79" s="188"/>
      <c r="E79" s="188"/>
      <c r="F79" s="188"/>
      <c r="G79" s="188"/>
      <c r="H79" s="188"/>
      <c r="I79" s="188"/>
    </row>
    <row r="80" spans="3:9" s="153" customFormat="1" ht="15">
      <c r="C80" s="188"/>
      <c r="D80" s="188"/>
      <c r="E80" s="188"/>
      <c r="F80" s="188"/>
      <c r="G80" s="188"/>
      <c r="H80" s="188"/>
      <c r="I80" s="188"/>
    </row>
    <row r="81" spans="3:9" s="153" customFormat="1" ht="15">
      <c r="C81" s="188"/>
      <c r="D81" s="188"/>
      <c r="E81" s="188"/>
      <c r="F81" s="188"/>
      <c r="G81" s="188"/>
      <c r="H81" s="188"/>
      <c r="I81" s="188"/>
    </row>
    <row r="82" spans="3:9" s="153" customFormat="1" ht="15">
      <c r="C82" s="188"/>
      <c r="D82" s="188"/>
      <c r="E82" s="188"/>
      <c r="F82" s="188"/>
      <c r="G82" s="188"/>
      <c r="H82" s="188"/>
      <c r="I82" s="188"/>
    </row>
    <row r="83" spans="3:9" s="153" customFormat="1" ht="15">
      <c r="C83" s="188"/>
      <c r="D83" s="188"/>
      <c r="E83" s="188"/>
      <c r="F83" s="188"/>
      <c r="G83" s="188"/>
      <c r="H83" s="188"/>
      <c r="I83" s="188"/>
    </row>
    <row r="84" spans="3:9" s="153" customFormat="1" ht="15">
      <c r="C84" s="188"/>
      <c r="D84" s="188"/>
      <c r="E84" s="188"/>
      <c r="F84" s="188"/>
      <c r="G84" s="188"/>
      <c r="H84" s="188"/>
      <c r="I84" s="188"/>
    </row>
    <row r="85" spans="3:9" s="153" customFormat="1" ht="15">
      <c r="C85" s="188"/>
      <c r="D85" s="188"/>
      <c r="E85" s="188"/>
      <c r="F85" s="188"/>
      <c r="G85" s="188"/>
      <c r="H85" s="188"/>
      <c r="I85" s="188"/>
    </row>
  </sheetData>
  <sheetProtection algorithmName="SHA-512" hashValue="9HP/Q7mVns72DVKqhtLGwUx+n3hKaXEUcbda3VVtq9hvZTJwlJJOlbPH3klAfKevyJNZchkJmYTzMQjCCkwoiw==" saltValue="peZtfnmEHv4HodRaAbNHXw==" spinCount="100000" sheet="1" objects="1" scenarios="1"/>
  <mergeCells count="53">
    <mergeCell ref="L28:L30"/>
    <mergeCell ref="M28:M30"/>
    <mergeCell ref="O28:O30"/>
    <mergeCell ref="P28:P30"/>
    <mergeCell ref="L22:L24"/>
    <mergeCell ref="M22:M24"/>
    <mergeCell ref="O22:O24"/>
    <mergeCell ref="P22:P24"/>
    <mergeCell ref="L25:L27"/>
    <mergeCell ref="M25:M27"/>
    <mergeCell ref="O25:O27"/>
    <mergeCell ref="P25:P27"/>
    <mergeCell ref="L14:L16"/>
    <mergeCell ref="M14:M16"/>
    <mergeCell ref="O14:O16"/>
    <mergeCell ref="P14:P16"/>
    <mergeCell ref="L19:L21"/>
    <mergeCell ref="M19:M21"/>
    <mergeCell ref="O19:O21"/>
    <mergeCell ref="P19:P21"/>
    <mergeCell ref="L8:L10"/>
    <mergeCell ref="M8:M10"/>
    <mergeCell ref="O8:O10"/>
    <mergeCell ref="P8:P10"/>
    <mergeCell ref="L11:L13"/>
    <mergeCell ref="M11:M13"/>
    <mergeCell ref="O11:O13"/>
    <mergeCell ref="P11:P13"/>
    <mergeCell ref="K3:P3"/>
    <mergeCell ref="L5:L7"/>
    <mergeCell ref="M5:M7"/>
    <mergeCell ref="O5:O7"/>
    <mergeCell ref="P5:P7"/>
    <mergeCell ref="B19:B30"/>
    <mergeCell ref="F19:F21"/>
    <mergeCell ref="H19:H21"/>
    <mergeCell ref="F28:F30"/>
    <mergeCell ref="H22:H24"/>
    <mergeCell ref="H28:H30"/>
    <mergeCell ref="F25:F27"/>
    <mergeCell ref="H25:H27"/>
    <mergeCell ref="F22:F24"/>
    <mergeCell ref="C2:I2"/>
    <mergeCell ref="E3:H3"/>
    <mergeCell ref="B5:B16"/>
    <mergeCell ref="F5:F7"/>
    <mergeCell ref="H5:H7"/>
    <mergeCell ref="F8:F10"/>
    <mergeCell ref="H8:H10"/>
    <mergeCell ref="F14:F16"/>
    <mergeCell ref="H14:H16"/>
    <mergeCell ref="F11:F13"/>
    <mergeCell ref="H11:H13"/>
  </mergeCells>
  <printOptions horizontalCentered="1"/>
  <pageMargins left="0" right="0" top="0.25" bottom="0.2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B1:AV248"/>
  <sheetViews>
    <sheetView workbookViewId="0" topLeftCell="A1">
      <selection activeCell="L9" sqref="L9"/>
    </sheetView>
  </sheetViews>
  <sheetFormatPr defaultColWidth="9.140625" defaultRowHeight="15"/>
  <cols>
    <col min="1" max="1" width="5.57421875" style="168" customWidth="1"/>
    <col min="2" max="2" width="16.00390625" style="173" customWidth="1"/>
    <col min="3" max="3" width="12.57421875" style="187" bestFit="1" customWidth="1"/>
    <col min="4" max="4" width="9.00390625" style="187" customWidth="1"/>
    <col min="5" max="5" width="11.421875" style="187" customWidth="1"/>
    <col min="6" max="6" width="13.57421875" style="187" customWidth="1"/>
    <col min="7" max="7" width="13.140625" style="168" customWidth="1"/>
    <col min="8" max="8" width="10.7109375" style="168" customWidth="1"/>
    <col min="9" max="9" width="14.140625" style="168" customWidth="1"/>
    <col min="10" max="10" width="13.7109375" style="168" customWidth="1"/>
    <col min="11" max="48" width="9.140625" style="168" customWidth="1"/>
    <col min="49" max="16384" width="9.140625" style="173" customWidth="1"/>
  </cols>
  <sheetData>
    <row r="1" spans="3:6" s="168" customFormat="1" ht="11.25" customHeight="1">
      <c r="C1" s="169"/>
      <c r="D1" s="169"/>
      <c r="E1" s="169"/>
      <c r="F1" s="169"/>
    </row>
    <row r="2" spans="2:10" s="168" customFormat="1" ht="19.5">
      <c r="B2" s="166"/>
      <c r="C2" s="717" t="str">
        <f>Jan!I44&amp;" - "&amp;Jan!C4</f>
        <v>Greenbrier STP - TN0020621</v>
      </c>
      <c r="D2" s="717"/>
      <c r="E2" s="717"/>
      <c r="F2" s="717"/>
      <c r="G2" s="717"/>
      <c r="H2" s="717"/>
      <c r="I2" s="717"/>
      <c r="J2" s="717"/>
    </row>
    <row r="3" spans="2:8" s="168" customFormat="1" ht="9" customHeight="1" thickBot="1">
      <c r="B3" s="170"/>
      <c r="C3" s="170"/>
      <c r="D3" s="170"/>
      <c r="E3" s="170"/>
      <c r="F3" s="170"/>
      <c r="G3" s="170"/>
      <c r="H3" s="170"/>
    </row>
    <row r="4" spans="2:48" ht="70.5" customHeight="1" thickBot="1">
      <c r="B4" s="166"/>
      <c r="C4" s="272" t="s">
        <v>369</v>
      </c>
      <c r="D4" s="272" t="s">
        <v>370</v>
      </c>
      <c r="E4" s="171" t="s">
        <v>386</v>
      </c>
      <c r="F4" s="171" t="s">
        <v>387</v>
      </c>
      <c r="G4" s="171" t="s">
        <v>388</v>
      </c>
      <c r="H4" s="171" t="s">
        <v>389</v>
      </c>
      <c r="I4" s="171" t="s">
        <v>390</v>
      </c>
      <c r="J4" s="171" t="s">
        <v>391</v>
      </c>
      <c r="AM4" s="173"/>
      <c r="AN4" s="173"/>
      <c r="AO4" s="173"/>
      <c r="AP4" s="173"/>
      <c r="AQ4" s="173"/>
      <c r="AR4" s="173"/>
      <c r="AS4" s="173"/>
      <c r="AT4" s="173"/>
      <c r="AU4" s="173"/>
      <c r="AV4" s="173"/>
    </row>
    <row r="5" spans="2:48" ht="15.75" customHeight="1">
      <c r="B5" s="752" t="s">
        <v>392</v>
      </c>
      <c r="C5" s="273" t="s">
        <v>310</v>
      </c>
      <c r="D5" s="273">
        <f>D17-1</f>
        <v>2023</v>
      </c>
      <c r="E5" s="588"/>
      <c r="F5" s="589"/>
      <c r="G5" s="287"/>
      <c r="H5" s="588"/>
      <c r="I5" s="589"/>
      <c r="J5" s="287"/>
      <c r="AM5" s="173"/>
      <c r="AN5" s="173"/>
      <c r="AO5" s="173"/>
      <c r="AP5" s="173"/>
      <c r="AQ5" s="173"/>
      <c r="AR5" s="173"/>
      <c r="AS5" s="173"/>
      <c r="AT5" s="173"/>
      <c r="AU5" s="173"/>
      <c r="AV5" s="173"/>
    </row>
    <row r="6" spans="2:48" ht="16.5" customHeight="1">
      <c r="B6" s="753"/>
      <c r="C6" s="274" t="s">
        <v>327</v>
      </c>
      <c r="D6" s="274">
        <f>D5</f>
        <v>2023</v>
      </c>
      <c r="E6" s="590"/>
      <c r="F6" s="591"/>
      <c r="G6" s="288"/>
      <c r="H6" s="590"/>
      <c r="I6" s="591"/>
      <c r="J6" s="288"/>
      <c r="AM6" s="173"/>
      <c r="AN6" s="173"/>
      <c r="AO6" s="173"/>
      <c r="AP6" s="173"/>
      <c r="AQ6" s="173"/>
      <c r="AR6" s="173"/>
      <c r="AS6" s="173"/>
      <c r="AT6" s="173"/>
      <c r="AU6" s="173"/>
      <c r="AV6" s="173"/>
    </row>
    <row r="7" spans="2:48" ht="16.5" customHeight="1">
      <c r="B7" s="753"/>
      <c r="C7" s="276" t="s">
        <v>328</v>
      </c>
      <c r="D7" s="276">
        <f>D5</f>
        <v>2023</v>
      </c>
      <c r="E7" s="592"/>
      <c r="F7" s="593"/>
      <c r="G7" s="288"/>
      <c r="H7" s="592"/>
      <c r="I7" s="593"/>
      <c r="J7" s="288"/>
      <c r="AM7" s="173"/>
      <c r="AN7" s="173"/>
      <c r="AO7" s="173"/>
      <c r="AP7" s="173"/>
      <c r="AQ7" s="173"/>
      <c r="AR7" s="173"/>
      <c r="AS7" s="173"/>
      <c r="AT7" s="173"/>
      <c r="AU7" s="173"/>
      <c r="AV7" s="173"/>
    </row>
    <row r="8" spans="2:48" ht="16.5" customHeight="1">
      <c r="B8" s="753"/>
      <c r="C8" s="274" t="s">
        <v>329</v>
      </c>
      <c r="D8" s="274">
        <f>D5</f>
        <v>2023</v>
      </c>
      <c r="E8" s="590"/>
      <c r="F8" s="591"/>
      <c r="G8" s="288"/>
      <c r="H8" s="590"/>
      <c r="I8" s="591"/>
      <c r="J8" s="288"/>
      <c r="AM8" s="173"/>
      <c r="AN8" s="173"/>
      <c r="AO8" s="173"/>
      <c r="AP8" s="173"/>
      <c r="AQ8" s="173"/>
      <c r="AR8" s="173"/>
      <c r="AS8" s="173"/>
      <c r="AT8" s="173"/>
      <c r="AU8" s="173"/>
      <c r="AV8" s="173"/>
    </row>
    <row r="9" spans="2:48" ht="16.5" customHeight="1">
      <c r="B9" s="753"/>
      <c r="C9" s="276" t="s">
        <v>330</v>
      </c>
      <c r="D9" s="276">
        <f>D5</f>
        <v>2023</v>
      </c>
      <c r="E9" s="592"/>
      <c r="F9" s="593"/>
      <c r="G9" s="288"/>
      <c r="H9" s="592"/>
      <c r="I9" s="593"/>
      <c r="J9" s="288"/>
      <c r="AM9" s="173"/>
      <c r="AN9" s="173"/>
      <c r="AO9" s="173"/>
      <c r="AP9" s="173"/>
      <c r="AQ9" s="173"/>
      <c r="AR9" s="173"/>
      <c r="AS9" s="173"/>
      <c r="AT9" s="173"/>
      <c r="AU9" s="173"/>
      <c r="AV9" s="173"/>
    </row>
    <row r="10" spans="2:48" ht="15.75">
      <c r="B10" s="753"/>
      <c r="C10" s="274" t="s">
        <v>331</v>
      </c>
      <c r="D10" s="274">
        <f>D5</f>
        <v>2023</v>
      </c>
      <c r="E10" s="590"/>
      <c r="F10" s="591"/>
      <c r="G10" s="288"/>
      <c r="H10" s="590"/>
      <c r="I10" s="591"/>
      <c r="J10" s="288"/>
      <c r="AM10" s="173"/>
      <c r="AN10" s="173"/>
      <c r="AO10" s="173"/>
      <c r="AP10" s="173"/>
      <c r="AQ10" s="173"/>
      <c r="AR10" s="173"/>
      <c r="AS10" s="173"/>
      <c r="AT10" s="173"/>
      <c r="AU10" s="173"/>
      <c r="AV10" s="173"/>
    </row>
    <row r="11" spans="2:48" ht="16.5" customHeight="1">
      <c r="B11" s="753"/>
      <c r="C11" s="276" t="s">
        <v>332</v>
      </c>
      <c r="D11" s="276">
        <f>D5</f>
        <v>2023</v>
      </c>
      <c r="E11" s="592"/>
      <c r="F11" s="593"/>
      <c r="G11" s="288"/>
      <c r="H11" s="592"/>
      <c r="I11" s="593"/>
      <c r="J11" s="288"/>
      <c r="AM11" s="173"/>
      <c r="AN11" s="173"/>
      <c r="AO11" s="173"/>
      <c r="AP11" s="173"/>
      <c r="AQ11" s="173"/>
      <c r="AR11" s="173"/>
      <c r="AS11" s="173"/>
      <c r="AT11" s="173"/>
      <c r="AU11" s="173"/>
      <c r="AV11" s="173"/>
    </row>
    <row r="12" spans="2:48" ht="16.5" customHeight="1">
      <c r="B12" s="753"/>
      <c r="C12" s="274" t="s">
        <v>333</v>
      </c>
      <c r="D12" s="274">
        <f>D5</f>
        <v>2023</v>
      </c>
      <c r="E12" s="590"/>
      <c r="F12" s="591"/>
      <c r="G12" s="288"/>
      <c r="H12" s="590"/>
      <c r="I12" s="591"/>
      <c r="J12" s="288"/>
      <c r="AM12" s="173"/>
      <c r="AN12" s="173"/>
      <c r="AO12" s="173"/>
      <c r="AP12" s="173"/>
      <c r="AQ12" s="173"/>
      <c r="AR12" s="173"/>
      <c r="AS12" s="173"/>
      <c r="AT12" s="173"/>
      <c r="AU12" s="173"/>
      <c r="AV12" s="173"/>
    </row>
    <row r="13" spans="2:48" ht="15.75">
      <c r="B13" s="753"/>
      <c r="C13" s="276" t="s">
        <v>334</v>
      </c>
      <c r="D13" s="276">
        <f>D5</f>
        <v>2023</v>
      </c>
      <c r="E13" s="592"/>
      <c r="F13" s="593"/>
      <c r="G13" s="288"/>
      <c r="H13" s="592"/>
      <c r="I13" s="593"/>
      <c r="J13" s="288"/>
      <c r="AM13" s="173"/>
      <c r="AN13" s="173"/>
      <c r="AO13" s="173"/>
      <c r="AP13" s="173"/>
      <c r="AQ13" s="173"/>
      <c r="AR13" s="173"/>
      <c r="AS13" s="173"/>
      <c r="AT13" s="173"/>
      <c r="AU13" s="173"/>
      <c r="AV13" s="173"/>
    </row>
    <row r="14" spans="2:48" ht="15.75">
      <c r="B14" s="753"/>
      <c r="C14" s="274" t="s">
        <v>335</v>
      </c>
      <c r="D14" s="274">
        <f>D5</f>
        <v>2023</v>
      </c>
      <c r="E14" s="590"/>
      <c r="F14" s="591"/>
      <c r="G14" s="288"/>
      <c r="H14" s="590"/>
      <c r="I14" s="591"/>
      <c r="J14" s="288"/>
      <c r="AM14" s="173"/>
      <c r="AN14" s="173"/>
      <c r="AO14" s="173"/>
      <c r="AP14" s="173"/>
      <c r="AQ14" s="173"/>
      <c r="AR14" s="173"/>
      <c r="AS14" s="173"/>
      <c r="AT14" s="173"/>
      <c r="AU14" s="173"/>
      <c r="AV14" s="173"/>
    </row>
    <row r="15" spans="2:48" ht="15.75">
      <c r="B15" s="753"/>
      <c r="C15" s="276" t="s">
        <v>336</v>
      </c>
      <c r="D15" s="276">
        <f>D5</f>
        <v>2023</v>
      </c>
      <c r="E15" s="592"/>
      <c r="F15" s="593"/>
      <c r="G15" s="288"/>
      <c r="H15" s="592"/>
      <c r="I15" s="593"/>
      <c r="J15" s="288"/>
      <c r="AM15" s="173"/>
      <c r="AN15" s="173"/>
      <c r="AO15" s="173"/>
      <c r="AP15" s="173"/>
      <c r="AQ15" s="173"/>
      <c r="AR15" s="173"/>
      <c r="AS15" s="173"/>
      <c r="AT15" s="173"/>
      <c r="AU15" s="173"/>
      <c r="AV15" s="173"/>
    </row>
    <row r="16" spans="2:48" ht="16.5" thickBot="1">
      <c r="B16" s="754"/>
      <c r="C16" s="278" t="s">
        <v>337</v>
      </c>
      <c r="D16" s="278">
        <f>D5</f>
        <v>2023</v>
      </c>
      <c r="E16" s="594"/>
      <c r="F16" s="595"/>
      <c r="G16" s="279" t="e">
        <f>(SUM(F5:F16)/SUM(E5:E16))*365</f>
        <v>#DIV/0!</v>
      </c>
      <c r="H16" s="594"/>
      <c r="I16" s="595"/>
      <c r="J16" s="279" t="e">
        <f>(SUM(I5:I16)/SUM(H5:H16))*365</f>
        <v>#DIV/0!</v>
      </c>
      <c r="AM16" s="173"/>
      <c r="AN16" s="173"/>
      <c r="AO16" s="173"/>
      <c r="AP16" s="173"/>
      <c r="AQ16" s="173"/>
      <c r="AR16" s="173"/>
      <c r="AS16" s="173"/>
      <c r="AT16" s="173"/>
      <c r="AU16" s="173"/>
      <c r="AV16" s="173"/>
    </row>
    <row r="17" spans="2:48" ht="16.5" thickTop="1">
      <c r="B17" s="752" t="s">
        <v>393</v>
      </c>
      <c r="C17" s="280" t="s">
        <v>310</v>
      </c>
      <c r="D17" s="280">
        <f>Jan!F4</f>
        <v>2024</v>
      </c>
      <c r="E17" s="181">
        <f>IF(SUM(Jan!AS4:AS34)&gt;0,COUNTIF(Jan!AS4:AS34,"&gt;0")," ")</f>
        <v>5</v>
      </c>
      <c r="F17" s="281">
        <f>IF(SUM(Jan!AS4:AS34)&gt;0,Jan!AS35," ")</f>
        <v>15.787102919999999</v>
      </c>
      <c r="G17" s="282">
        <f>IF(SUM(Jan!AS4:AS34)&gt;0,(SUM(F6:F17)/SUM(E6:E17))*365,"")</f>
        <v>1152.45851316</v>
      </c>
      <c r="H17" s="181">
        <f>IF(SUM(Jan!AQ4:AQ34)&gt;0,COUNTIF(Jan!AQ4:AQ34,"&gt;0")," ")</f>
        <v>5</v>
      </c>
      <c r="I17" s="281">
        <f>IF(SUM(Jan!AQ4:AQ34)&gt;0,Jan!AQ35," ")</f>
        <v>279.7984932</v>
      </c>
      <c r="J17" s="282">
        <f>IF(SUM(Jan!AQ4:AQ34)&gt;0,(SUM(I6:I17)/SUM(H6:H17))*365,"")</f>
        <v>20425.2900036</v>
      </c>
      <c r="AM17" s="173"/>
      <c r="AN17" s="173"/>
      <c r="AO17" s="173"/>
      <c r="AP17" s="173"/>
      <c r="AQ17" s="173"/>
      <c r="AR17" s="173"/>
      <c r="AS17" s="173"/>
      <c r="AT17" s="173"/>
      <c r="AU17" s="173"/>
      <c r="AV17" s="173"/>
    </row>
    <row r="18" spans="2:48" ht="15.75">
      <c r="B18" s="753"/>
      <c r="C18" s="274" t="s">
        <v>327</v>
      </c>
      <c r="D18" s="274">
        <f>D17</f>
        <v>2024</v>
      </c>
      <c r="E18" s="183" t="str">
        <f>IF(SUM(Feb!AS4:AS32)&gt;0,COUNTIF(Feb!AS4:AS32,"&gt;0")," ")</f>
        <v xml:space="preserve"> </v>
      </c>
      <c r="F18" s="283" t="str">
        <f>IF(SUM(Feb!AS4:AS32)&gt;0,Feb!AS33," ")</f>
        <v xml:space="preserve"> </v>
      </c>
      <c r="G18" s="275" t="str">
        <f>IF(SUM(Feb!AS4:AS32)&gt;0,(SUM(F7:F18)/SUM(E7:E18))*365,"")</f>
        <v/>
      </c>
      <c r="H18" s="183" t="str">
        <f>IF(SUM(Feb!AQ4:AQ32)&gt;0,COUNTIF(Feb!AQ4:AQ32,"&gt;0")," ")</f>
        <v xml:space="preserve"> </v>
      </c>
      <c r="I18" s="283" t="str">
        <f>IF(SUM(Feb!AQ4:AQ32)&gt;0,Feb!AQ33," ")</f>
        <v xml:space="preserve"> </v>
      </c>
      <c r="J18" s="275" t="str">
        <f>IF(SUM(Feb!AQ4:AQ32)&gt;0,(SUM(I7:I18)/SUM(H7:H18))*365,"")</f>
        <v/>
      </c>
      <c r="AM18" s="173"/>
      <c r="AN18" s="173"/>
      <c r="AO18" s="173"/>
      <c r="AP18" s="173"/>
      <c r="AQ18" s="173"/>
      <c r="AR18" s="173"/>
      <c r="AS18" s="173"/>
      <c r="AT18" s="173"/>
      <c r="AU18" s="173"/>
      <c r="AV18" s="173"/>
    </row>
    <row r="19" spans="2:48" ht="15.75">
      <c r="B19" s="753"/>
      <c r="C19" s="276" t="s">
        <v>328</v>
      </c>
      <c r="D19" s="276">
        <f>D17</f>
        <v>2024</v>
      </c>
      <c r="E19" s="177" t="str">
        <f>IF(SUM(March!AS4:AS34)&gt;0,COUNTIF(March!AS4:AS34,"&gt;0")," ")</f>
        <v xml:space="preserve"> </v>
      </c>
      <c r="F19" s="284" t="str">
        <f>IF(SUM(March!AS4:AS34)&gt;0,March!AS35," ")</f>
        <v xml:space="preserve"> </v>
      </c>
      <c r="G19" s="277" t="str">
        <f>IF(SUM(March!AS4:AS34)&gt;0,(SUM(F8:F19)/SUM(E8:E19))*365,"")</f>
        <v/>
      </c>
      <c r="H19" s="177" t="str">
        <f>IF(SUM(March!AQ4:AQ34)&gt;0,COUNTIF(March!AQ4:AQ34,"&gt;0")," ")</f>
        <v xml:space="preserve"> </v>
      </c>
      <c r="I19" s="284" t="str">
        <f>IF(SUM(March!AQ4:AQ34)&gt;0,March!AQ35," ")</f>
        <v xml:space="preserve"> </v>
      </c>
      <c r="J19" s="277" t="str">
        <f>IF(SUM(March!AQ4:AQ34)&gt;0,(SUM(I8:I19)/SUM(H8:H19))*365,"")</f>
        <v/>
      </c>
      <c r="AM19" s="173"/>
      <c r="AN19" s="173"/>
      <c r="AO19" s="173"/>
      <c r="AP19" s="173"/>
      <c r="AQ19" s="173"/>
      <c r="AR19" s="173"/>
      <c r="AS19" s="173"/>
      <c r="AT19" s="173"/>
      <c r="AU19" s="173"/>
      <c r="AV19" s="173"/>
    </row>
    <row r="20" spans="2:48" ht="15.75">
      <c r="B20" s="753"/>
      <c r="C20" s="274" t="s">
        <v>329</v>
      </c>
      <c r="D20" s="274">
        <f>D17</f>
        <v>2024</v>
      </c>
      <c r="E20" s="175" t="str">
        <f>IF(SUM(April!AS4:AS33)&gt;0,COUNTIF(April!AS4:AS33,"&gt;0")," ")</f>
        <v xml:space="preserve"> </v>
      </c>
      <c r="F20" s="283" t="str">
        <f>IF(SUM(April!AS4:AS33)&gt;0,April!AS34," ")</f>
        <v xml:space="preserve"> </v>
      </c>
      <c r="G20" s="275" t="str">
        <f>IF(SUM(April!AS4:AS33)&gt;0,(SUM(F9:F20)/SUM(E9:E20))*365,"")</f>
        <v/>
      </c>
      <c r="H20" s="175" t="str">
        <f>IF(SUM(April!AQ4:AQ33)&gt;0,COUNTIF(April!AQ4:AQ33,"&gt;0")," ")</f>
        <v xml:space="preserve"> </v>
      </c>
      <c r="I20" s="283" t="str">
        <f>IF(SUM(April!AQ4:AQ33)&gt;0,April!AQ34," ")</f>
        <v xml:space="preserve"> </v>
      </c>
      <c r="J20" s="275" t="str">
        <f>IF(SUM(April!AQ4:AQ33)&gt;0,(SUM(I9:I20)/SUM(H9:H20))*365,"")</f>
        <v/>
      </c>
      <c r="AM20" s="173"/>
      <c r="AN20" s="173"/>
      <c r="AO20" s="173"/>
      <c r="AP20" s="173"/>
      <c r="AQ20" s="173"/>
      <c r="AR20" s="173"/>
      <c r="AS20" s="173"/>
      <c r="AT20" s="173"/>
      <c r="AU20" s="173"/>
      <c r="AV20" s="173"/>
    </row>
    <row r="21" spans="2:48" ht="15.75">
      <c r="B21" s="753"/>
      <c r="C21" s="276" t="s">
        <v>330</v>
      </c>
      <c r="D21" s="276">
        <f>D17</f>
        <v>2024</v>
      </c>
      <c r="E21" s="177" t="str">
        <f>IF(SUM(May!AS4:AS34)&gt;0,COUNTIF(May!AS4:AS34,"&gt;0")," ")</f>
        <v xml:space="preserve"> </v>
      </c>
      <c r="F21" s="284" t="str">
        <f>IF(SUM(May!AS4:AS34)&gt;0,May!AS35," ")</f>
        <v xml:space="preserve"> </v>
      </c>
      <c r="G21" s="277" t="str">
        <f>IF(SUM(May!AS4:AS34)&gt;0,(SUM(F10:F21)/SUM(E10:E21))*365,"")</f>
        <v/>
      </c>
      <c r="H21" s="177" t="str">
        <f>IF(SUM(May!AQ4:AQ34)&gt;0,COUNTIF(May!AQ4:AQ34,"&gt;0")," ")</f>
        <v xml:space="preserve"> </v>
      </c>
      <c r="I21" s="284" t="str">
        <f>IF(SUM(May!AQ4:AQ34)&gt;0,May!AQ35," ")</f>
        <v xml:space="preserve"> </v>
      </c>
      <c r="J21" s="277" t="str">
        <f>IF(SUM(May!AQ4:AQ34)&gt;0,(SUM(I10:I21)/SUM(H10:H21))*365,"")</f>
        <v/>
      </c>
      <c r="AM21" s="173"/>
      <c r="AN21" s="173"/>
      <c r="AO21" s="173"/>
      <c r="AP21" s="173"/>
      <c r="AQ21" s="173"/>
      <c r="AR21" s="173"/>
      <c r="AS21" s="173"/>
      <c r="AT21" s="173"/>
      <c r="AU21" s="173"/>
      <c r="AV21" s="173"/>
    </row>
    <row r="22" spans="2:48" ht="15.75">
      <c r="B22" s="753"/>
      <c r="C22" s="274" t="s">
        <v>331</v>
      </c>
      <c r="D22" s="274">
        <f>D17</f>
        <v>2024</v>
      </c>
      <c r="E22" s="175" t="str">
        <f>IF(SUM(June!AS4:AS33)&gt;0,COUNTIF(June!AS4:AS33,"&gt;0")," ")</f>
        <v xml:space="preserve"> </v>
      </c>
      <c r="F22" s="275" t="str">
        <f>IF(SUM(June!AS4:AS33)&gt;0,June!AS34," ")</f>
        <v xml:space="preserve"> </v>
      </c>
      <c r="G22" s="275" t="str">
        <f>IF(SUM(June!AS4:AS33)&gt;0,(SUM(F11:F22)/SUM(E11:E22))*365,"")</f>
        <v/>
      </c>
      <c r="H22" s="175" t="str">
        <f>IF(SUM(June!AQ4:AQ33)&gt;0,COUNTIF(June!AQ4:AQ33,"&gt;0")," ")</f>
        <v xml:space="preserve"> </v>
      </c>
      <c r="I22" s="275" t="str">
        <f>IF(SUM(June!AQ4:AQ33)&gt;0,June!AQ34," ")</f>
        <v xml:space="preserve"> </v>
      </c>
      <c r="J22" s="275" t="str">
        <f>IF(SUM(June!AQ4:AQ33)&gt;0,(SUM(I11:I22)/SUM(H11:H22))*365,"")</f>
        <v/>
      </c>
      <c r="AM22" s="173"/>
      <c r="AN22" s="173"/>
      <c r="AO22" s="173"/>
      <c r="AP22" s="173"/>
      <c r="AQ22" s="173"/>
      <c r="AR22" s="173"/>
      <c r="AS22" s="173"/>
      <c r="AT22" s="173"/>
      <c r="AU22" s="173"/>
      <c r="AV22" s="173"/>
    </row>
    <row r="23" spans="2:48" ht="15.75">
      <c r="B23" s="753"/>
      <c r="C23" s="276" t="s">
        <v>332</v>
      </c>
      <c r="D23" s="276">
        <f>D17</f>
        <v>2024</v>
      </c>
      <c r="E23" s="177" t="str">
        <f>IF(SUM(July!AS4:AS34)&gt;0,COUNTIF(July!AS4:AS34,"&gt;0")," ")</f>
        <v xml:space="preserve"> </v>
      </c>
      <c r="F23" s="277" t="str">
        <f>IF(SUM(July!AS4:AS34)&gt;0,July!AS35," ")</f>
        <v xml:space="preserve"> </v>
      </c>
      <c r="G23" s="277" t="str">
        <f>IF(SUM(July!AS4:AS34)&gt;0,(SUM(F12:F23)/SUM(E12:E23))*365,"")</f>
        <v/>
      </c>
      <c r="H23" s="177" t="str">
        <f>IF(SUM(July!AQ4:AQ34)&gt;0,COUNTIF(July!AQ4:AQ34,"&gt;0")," ")</f>
        <v xml:space="preserve"> </v>
      </c>
      <c r="I23" s="277" t="str">
        <f>IF(SUM(July!AQ4:AQ34)&gt;0,July!AQ35," ")</f>
        <v xml:space="preserve"> </v>
      </c>
      <c r="J23" s="277" t="str">
        <f>IF(SUM(July!AQ4:AQ34)&gt;0,(SUM(I12:I23)/SUM(H12:H23))*365,"")</f>
        <v/>
      </c>
      <c r="AM23" s="173"/>
      <c r="AN23" s="173"/>
      <c r="AO23" s="173"/>
      <c r="AP23" s="173"/>
      <c r="AQ23" s="173"/>
      <c r="AR23" s="173"/>
      <c r="AS23" s="173"/>
      <c r="AT23" s="173"/>
      <c r="AU23" s="173"/>
      <c r="AV23" s="173"/>
    </row>
    <row r="24" spans="2:48" ht="15.75">
      <c r="B24" s="753"/>
      <c r="C24" s="274" t="s">
        <v>333</v>
      </c>
      <c r="D24" s="274">
        <f>D17</f>
        <v>2024</v>
      </c>
      <c r="E24" s="175" t="str">
        <f>IF(SUM(Aug!AS4:AS34)&gt;0,COUNTIF(Aug!AS4:AS34,"&gt;0")," ")</f>
        <v xml:space="preserve"> </v>
      </c>
      <c r="F24" s="275" t="str">
        <f>IF(SUM(Aug!AS4:AS34)&gt;0,Aug!AS35," ")</f>
        <v xml:space="preserve"> </v>
      </c>
      <c r="G24" s="275" t="str">
        <f>IF(SUM(Aug!AS4:AS34)&gt;0,(SUM(F13:F24)/SUM(E13:E24))*365,"")</f>
        <v/>
      </c>
      <c r="H24" s="175" t="str">
        <f>IF(SUM(Aug!AQ4:AQ34)&gt;0,COUNTIF(Aug!AQ4:AQ34,"&gt;0")," ")</f>
        <v xml:space="preserve"> </v>
      </c>
      <c r="I24" s="275" t="str">
        <f>IF(SUM(Aug!AQ4:AQ34)&gt;0,Aug!AQ35," ")</f>
        <v xml:space="preserve"> </v>
      </c>
      <c r="J24" s="275" t="str">
        <f>IF(SUM(Aug!AQ4:AQ34)&gt;0,(SUM(I13:I24)/SUM(H13:H24))*365,"")</f>
        <v/>
      </c>
      <c r="AM24" s="173"/>
      <c r="AN24" s="173"/>
      <c r="AO24" s="173"/>
      <c r="AP24" s="173"/>
      <c r="AQ24" s="173"/>
      <c r="AR24" s="173"/>
      <c r="AS24" s="173"/>
      <c r="AT24" s="173"/>
      <c r="AU24" s="173"/>
      <c r="AV24" s="173"/>
    </row>
    <row r="25" spans="2:48" ht="15.75">
      <c r="B25" s="753"/>
      <c r="C25" s="276" t="s">
        <v>334</v>
      </c>
      <c r="D25" s="276">
        <f>D17</f>
        <v>2024</v>
      </c>
      <c r="E25" s="177" t="str">
        <f>IF(SUM(Sept!AS4:AS33)&gt;0,COUNTIF(Sept!AS4:AS33,"&gt;0")," ")</f>
        <v xml:space="preserve"> </v>
      </c>
      <c r="F25" s="277" t="str">
        <f>IF(SUM(Sept!AS4:AS33)&gt;0,Sept!AS34," ")</f>
        <v xml:space="preserve"> </v>
      </c>
      <c r="G25" s="277" t="str">
        <f>IF(SUM(Sept!AS4:AS33)&gt;0,(SUM(F14:F25)/SUM(E14:E25))*365,"")</f>
        <v/>
      </c>
      <c r="H25" s="177" t="str">
        <f>IF(SUM(Sept!AQ4:AQ33)&gt;0,COUNTIF(Sept!AQ4:AQ33,"&gt;0")," ")</f>
        <v xml:space="preserve"> </v>
      </c>
      <c r="I25" s="277" t="str">
        <f>IF(SUM(Sept!AQ4:AQ33)&gt;0,Sept!AQ34," ")</f>
        <v xml:space="preserve"> </v>
      </c>
      <c r="J25" s="277" t="str">
        <f>IF(SUM(Sept!AQ4:AQ33)&gt;0,(SUM(I14:I25)/SUM(H14:H25))*365,"")</f>
        <v/>
      </c>
      <c r="AM25" s="173"/>
      <c r="AN25" s="173"/>
      <c r="AO25" s="173"/>
      <c r="AP25" s="173"/>
      <c r="AQ25" s="173"/>
      <c r="AR25" s="173"/>
      <c r="AS25" s="173"/>
      <c r="AT25" s="173"/>
      <c r="AU25" s="173"/>
      <c r="AV25" s="173"/>
    </row>
    <row r="26" spans="2:48" ht="15.75">
      <c r="B26" s="753"/>
      <c r="C26" s="274" t="s">
        <v>335</v>
      </c>
      <c r="D26" s="274">
        <f>D17</f>
        <v>2024</v>
      </c>
      <c r="E26" s="175" t="str">
        <f>IF(SUM(Oct!AS4:AS34)&gt;0,COUNTIF(Oct!AS4:AS34,"&gt;0")," ")</f>
        <v xml:space="preserve"> </v>
      </c>
      <c r="F26" s="275" t="str">
        <f>IF(SUM(Oct!AS4:AS34)&gt;0,Oct!AS35," ")</f>
        <v xml:space="preserve"> </v>
      </c>
      <c r="G26" s="275" t="str">
        <f>IF(SUM(Oct!AS4:AS34)&gt;0,(SUM(F15:F26)/SUM(E15:E26))*365,"")</f>
        <v/>
      </c>
      <c r="H26" s="175" t="str">
        <f>IF(SUM(Oct!AQ4:AQ34)&gt;0,COUNTIF(Oct!AQ4:AQ34,"&gt;0")," ")</f>
        <v xml:space="preserve"> </v>
      </c>
      <c r="I26" s="275" t="str">
        <f>IF(SUM(Oct!AQ4:AQ34)&gt;0,Oct!AQ35," ")</f>
        <v xml:space="preserve"> </v>
      </c>
      <c r="J26" s="275" t="str">
        <f>IF(SUM(Oct!AQ4:AQ34)&gt;0,(SUM(I15:I26)/SUM(H15:H26))*365,"")</f>
        <v/>
      </c>
      <c r="AM26" s="173"/>
      <c r="AN26" s="173"/>
      <c r="AO26" s="173"/>
      <c r="AP26" s="173"/>
      <c r="AQ26" s="173"/>
      <c r="AR26" s="173"/>
      <c r="AS26" s="173"/>
      <c r="AT26" s="173"/>
      <c r="AU26" s="173"/>
      <c r="AV26" s="173"/>
    </row>
    <row r="27" spans="2:48" ht="15.75">
      <c r="B27" s="753"/>
      <c r="C27" s="276" t="s">
        <v>336</v>
      </c>
      <c r="D27" s="276">
        <f>D17</f>
        <v>2024</v>
      </c>
      <c r="E27" s="177" t="str">
        <f>IF(SUM(Nov!AS4:AS33)&gt;0,COUNTIF(Nov!AS4:AS33,"&gt;0")," ")</f>
        <v xml:space="preserve"> </v>
      </c>
      <c r="F27" s="277" t="str">
        <f>IF(SUM(Nov!AS4:AS33)&gt;0,Nov!AS34," ")</f>
        <v xml:space="preserve"> </v>
      </c>
      <c r="G27" s="277" t="str">
        <f>IF(SUM(Nov!AS4:AS33)&gt;0,(SUM(F16:F27)/SUM(E16:E27))*365,"")</f>
        <v/>
      </c>
      <c r="H27" s="177" t="str">
        <f>IF(SUM(Nov!AQ4:AQ33)&gt;0,COUNTIF(Nov!AQ4:AQ33,"&gt;0")," ")</f>
        <v xml:space="preserve"> </v>
      </c>
      <c r="I27" s="277" t="str">
        <f>IF(SUM(Nov!AQ4:AQ33)&gt;0,Nov!AQ34," ")</f>
        <v xml:space="preserve"> </v>
      </c>
      <c r="J27" s="277" t="str">
        <f>IF(SUM(Nov!AQ4:AQ33)&gt;0,(SUM(I16:I27)/SUM(H16:H27))*365,"")</f>
        <v/>
      </c>
      <c r="AM27" s="173"/>
      <c r="AN27" s="173"/>
      <c r="AO27" s="173"/>
      <c r="AP27" s="173"/>
      <c r="AQ27" s="173"/>
      <c r="AR27" s="173"/>
      <c r="AS27" s="173"/>
      <c r="AT27" s="173"/>
      <c r="AU27" s="173"/>
      <c r="AV27" s="173"/>
    </row>
    <row r="28" spans="2:48" ht="15" thickBot="1">
      <c r="B28" s="754"/>
      <c r="C28" s="285" t="s">
        <v>337</v>
      </c>
      <c r="D28" s="285">
        <f>D17</f>
        <v>2024</v>
      </c>
      <c r="E28" s="186" t="str">
        <f>IF(SUM(Dec!AS4:AS34)&gt;0,COUNTIF(Dec!AS4:AS34,"&gt;0")," ")</f>
        <v xml:space="preserve"> </v>
      </c>
      <c r="F28" s="286" t="str">
        <f>IF(SUM(Dec!AS4:AS34)&gt;0,Dec!AS35," ")</f>
        <v xml:space="preserve"> </v>
      </c>
      <c r="G28" s="286" t="str">
        <f>IF(SUM(Dec!AS4:AS34)&gt;0,(SUM(F17:F28)/SUM(E17:E28))*365,"")</f>
        <v/>
      </c>
      <c r="H28" s="186" t="str">
        <f>IF(SUM(Dec!AQ4:AQ34)&gt;0,COUNTIF(Dec!AQ4:AQ34,"&gt;0")," ")</f>
        <v xml:space="preserve"> </v>
      </c>
      <c r="I28" s="286" t="str">
        <f>IF(SUM(Dec!AQ4:AQ34)&gt;0,Dec!AQ35," ")</f>
        <v xml:space="preserve"> </v>
      </c>
      <c r="J28" s="286" t="str">
        <f>IF(SUM(Dec!AQ4:AQ34)&gt;0,(SUM(I17:I28)/SUM(H17:H28))*365,"")</f>
        <v/>
      </c>
      <c r="AM28" s="173"/>
      <c r="AN28" s="173"/>
      <c r="AO28" s="173"/>
      <c r="AP28" s="173"/>
      <c r="AQ28" s="173"/>
      <c r="AR28" s="173"/>
      <c r="AS28" s="173"/>
      <c r="AT28" s="173"/>
      <c r="AU28" s="173"/>
      <c r="AV28" s="173"/>
    </row>
    <row r="29" spans="3:9" s="168" customFormat="1" ht="19.5">
      <c r="C29" s="176"/>
      <c r="D29" s="169"/>
      <c r="E29" s="756" t="s">
        <v>394</v>
      </c>
      <c r="F29" s="756"/>
      <c r="G29" s="756"/>
      <c r="H29" s="756"/>
      <c r="I29" s="756"/>
    </row>
    <row r="30" spans="5:8" s="168" customFormat="1" ht="15">
      <c r="E30" s="178" t="s">
        <v>395</v>
      </c>
      <c r="F30" s="169"/>
      <c r="G30" s="169"/>
      <c r="H30" s="178" t="s">
        <v>396</v>
      </c>
    </row>
    <row r="31" spans="5:9" s="168" customFormat="1" ht="15">
      <c r="E31" s="179">
        <f>'Permit Limits'!BQ18</f>
        <v>4416</v>
      </c>
      <c r="F31" s="289" t="s">
        <v>397</v>
      </c>
      <c r="G31" s="169"/>
      <c r="H31" s="179">
        <f>'Permit Limits'!BL18</f>
        <v>11263</v>
      </c>
      <c r="I31" s="289" t="s">
        <v>397</v>
      </c>
    </row>
    <row r="32" spans="5:8" s="168" customFormat="1" ht="15">
      <c r="E32" s="178" t="s">
        <v>398</v>
      </c>
      <c r="F32" s="169"/>
      <c r="G32" s="169"/>
      <c r="H32" s="178" t="s">
        <v>398</v>
      </c>
    </row>
    <row r="33" spans="5:8" s="168" customFormat="1" ht="15">
      <c r="E33" s="180" t="s">
        <v>399</v>
      </c>
      <c r="F33" s="169"/>
      <c r="G33" s="169"/>
      <c r="H33" s="180" t="s">
        <v>399</v>
      </c>
    </row>
    <row r="34" spans="5:9" s="168" customFormat="1" ht="15">
      <c r="E34" s="755"/>
      <c r="F34" s="755"/>
      <c r="G34" s="169"/>
      <c r="H34" s="755"/>
      <c r="I34" s="755"/>
    </row>
    <row r="35" spans="3:6" s="168" customFormat="1" ht="15">
      <c r="C35" s="169"/>
      <c r="D35" s="169"/>
      <c r="E35" s="169"/>
      <c r="F35" s="169"/>
    </row>
    <row r="36" spans="3:6" s="168" customFormat="1" ht="15">
      <c r="C36" s="169"/>
      <c r="D36" s="169"/>
      <c r="E36" s="169"/>
      <c r="F36" s="169"/>
    </row>
    <row r="37" spans="3:6" s="168" customFormat="1" ht="15">
      <c r="C37" s="169"/>
      <c r="D37" s="169"/>
      <c r="E37" s="169"/>
      <c r="F37" s="169"/>
    </row>
    <row r="38" spans="3:6" s="168" customFormat="1" ht="15">
      <c r="C38" s="169"/>
      <c r="D38" s="169"/>
      <c r="E38" s="169"/>
      <c r="F38" s="169"/>
    </row>
    <row r="39" spans="3:6" s="168" customFormat="1" ht="15">
      <c r="C39" s="169"/>
      <c r="D39" s="169"/>
      <c r="E39" s="169"/>
      <c r="F39" s="169"/>
    </row>
    <row r="40" spans="3:6" s="168" customFormat="1" ht="15">
      <c r="C40" s="169"/>
      <c r="D40" s="169"/>
      <c r="E40" s="169"/>
      <c r="F40" s="169"/>
    </row>
    <row r="41" spans="3:6" s="168" customFormat="1" ht="15">
      <c r="C41" s="169"/>
      <c r="D41" s="169"/>
      <c r="E41" s="169"/>
      <c r="F41" s="169"/>
    </row>
    <row r="42" spans="3:6" s="168" customFormat="1" ht="15">
      <c r="C42" s="169"/>
      <c r="D42" s="169"/>
      <c r="E42" s="169"/>
      <c r="F42" s="169"/>
    </row>
    <row r="43" spans="3:6" s="168" customFormat="1" ht="15">
      <c r="C43" s="169"/>
      <c r="D43" s="169"/>
      <c r="E43" s="169"/>
      <c r="F43" s="169"/>
    </row>
    <row r="44" spans="3:6" s="168" customFormat="1" ht="15">
      <c r="C44" s="169"/>
      <c r="D44" s="169"/>
      <c r="E44" s="169"/>
      <c r="F44" s="169"/>
    </row>
    <row r="45" spans="3:6" s="168" customFormat="1" ht="15">
      <c r="C45" s="169"/>
      <c r="D45" s="169"/>
      <c r="E45" s="169"/>
      <c r="F45" s="169"/>
    </row>
    <row r="46" spans="3:6" s="168" customFormat="1" ht="15">
      <c r="C46" s="169"/>
      <c r="D46" s="169"/>
      <c r="E46" s="169"/>
      <c r="F46" s="169"/>
    </row>
    <row r="47" spans="3:6" s="168" customFormat="1" ht="15">
      <c r="C47" s="169"/>
      <c r="D47" s="169"/>
      <c r="E47" s="169"/>
      <c r="F47" s="169"/>
    </row>
    <row r="48" spans="3:6" s="168" customFormat="1" ht="15">
      <c r="C48" s="169"/>
      <c r="D48" s="169"/>
      <c r="E48" s="169"/>
      <c r="F48" s="169"/>
    </row>
    <row r="49" spans="3:6" s="168" customFormat="1" ht="15">
      <c r="C49" s="169"/>
      <c r="D49" s="169"/>
      <c r="E49" s="169"/>
      <c r="F49" s="169"/>
    </row>
    <row r="50" spans="3:6" s="168" customFormat="1" ht="15">
      <c r="C50" s="169"/>
      <c r="D50" s="169"/>
      <c r="E50" s="169"/>
      <c r="F50" s="169"/>
    </row>
    <row r="51" spans="3:6" s="168" customFormat="1" ht="15">
      <c r="C51" s="169"/>
      <c r="D51" s="169"/>
      <c r="E51" s="169"/>
      <c r="F51" s="169"/>
    </row>
    <row r="52" spans="3:6" s="168" customFormat="1" ht="15">
      <c r="C52" s="169"/>
      <c r="D52" s="169"/>
      <c r="E52" s="169"/>
      <c r="F52" s="169"/>
    </row>
    <row r="53" spans="3:6" s="168" customFormat="1" ht="15">
      <c r="C53" s="169"/>
      <c r="D53" s="169"/>
      <c r="E53" s="169"/>
      <c r="F53" s="169"/>
    </row>
    <row r="54" spans="3:6" s="168" customFormat="1" ht="15">
      <c r="C54" s="169"/>
      <c r="D54" s="169"/>
      <c r="E54" s="169"/>
      <c r="F54" s="169"/>
    </row>
    <row r="55" spans="3:6" s="168" customFormat="1" ht="15">
      <c r="C55" s="169"/>
      <c r="D55" s="169"/>
      <c r="E55" s="169"/>
      <c r="F55" s="169"/>
    </row>
    <row r="56" spans="3:6" s="168" customFormat="1" ht="15">
      <c r="C56" s="169"/>
      <c r="D56" s="169"/>
      <c r="E56" s="169"/>
      <c r="F56" s="169"/>
    </row>
    <row r="57" spans="3:6" s="168" customFormat="1" ht="15">
      <c r="C57" s="169"/>
      <c r="D57" s="169"/>
      <c r="E57" s="169"/>
      <c r="F57" s="169"/>
    </row>
    <row r="58" spans="3:6" s="168" customFormat="1" ht="15">
      <c r="C58" s="169"/>
      <c r="D58" s="169"/>
      <c r="E58" s="169"/>
      <c r="F58" s="169"/>
    </row>
    <row r="59" spans="3:6" s="168" customFormat="1" ht="15">
      <c r="C59" s="169"/>
      <c r="D59" s="169"/>
      <c r="E59" s="169"/>
      <c r="F59" s="169"/>
    </row>
    <row r="60" spans="3:6" s="168" customFormat="1" ht="15">
      <c r="C60" s="169"/>
      <c r="D60" s="169"/>
      <c r="E60" s="169"/>
      <c r="F60" s="169"/>
    </row>
    <row r="61" spans="3:6" s="168" customFormat="1" ht="15">
      <c r="C61" s="169"/>
      <c r="D61" s="169"/>
      <c r="E61" s="169"/>
      <c r="F61" s="169"/>
    </row>
    <row r="62" spans="3:6" s="168" customFormat="1" ht="15">
      <c r="C62" s="169"/>
      <c r="D62" s="169"/>
      <c r="E62" s="169"/>
      <c r="F62" s="169"/>
    </row>
    <row r="63" spans="3:6" s="168" customFormat="1" ht="15">
      <c r="C63" s="169"/>
      <c r="D63" s="169"/>
      <c r="E63" s="169"/>
      <c r="F63" s="169"/>
    </row>
    <row r="64" spans="3:6" s="168" customFormat="1" ht="15">
      <c r="C64" s="169"/>
      <c r="D64" s="169"/>
      <c r="E64" s="169"/>
      <c r="F64" s="169"/>
    </row>
    <row r="65" spans="3:6" s="168" customFormat="1" ht="15">
      <c r="C65" s="169"/>
      <c r="D65" s="169"/>
      <c r="E65" s="169"/>
      <c r="F65" s="169"/>
    </row>
    <row r="66" spans="3:6" s="168" customFormat="1" ht="15">
      <c r="C66" s="169"/>
      <c r="D66" s="169"/>
      <c r="E66" s="169"/>
      <c r="F66" s="169"/>
    </row>
    <row r="67" spans="3:6" s="168" customFormat="1" ht="15">
      <c r="C67" s="169"/>
      <c r="D67" s="169"/>
      <c r="E67" s="169"/>
      <c r="F67" s="169"/>
    </row>
    <row r="68" spans="3:6" s="168" customFormat="1" ht="15">
      <c r="C68" s="169"/>
      <c r="D68" s="169"/>
      <c r="E68" s="169"/>
      <c r="F68" s="169"/>
    </row>
    <row r="69" spans="3:6" s="168" customFormat="1" ht="15">
      <c r="C69" s="169"/>
      <c r="D69" s="169"/>
      <c r="E69" s="169"/>
      <c r="F69" s="169"/>
    </row>
    <row r="70" spans="3:6" s="168" customFormat="1" ht="15">
      <c r="C70" s="169"/>
      <c r="D70" s="169"/>
      <c r="E70" s="169"/>
      <c r="F70" s="169"/>
    </row>
    <row r="71" spans="3:6" s="168" customFormat="1" ht="15">
      <c r="C71" s="169"/>
      <c r="D71" s="169"/>
      <c r="E71" s="169"/>
      <c r="F71" s="169"/>
    </row>
    <row r="72" spans="3:6" s="168" customFormat="1" ht="15">
      <c r="C72" s="169"/>
      <c r="D72" s="169"/>
      <c r="E72" s="169"/>
      <c r="F72" s="169"/>
    </row>
    <row r="73" spans="3:6" s="168" customFormat="1" ht="15">
      <c r="C73" s="169"/>
      <c r="D73" s="169"/>
      <c r="E73" s="169"/>
      <c r="F73" s="169"/>
    </row>
    <row r="74" spans="3:6" s="168" customFormat="1" ht="15">
      <c r="C74" s="169"/>
      <c r="D74" s="169"/>
      <c r="E74" s="169"/>
      <c r="F74" s="169"/>
    </row>
    <row r="75" spans="3:6" s="168" customFormat="1" ht="15">
      <c r="C75" s="169"/>
      <c r="D75" s="169"/>
      <c r="E75" s="169"/>
      <c r="F75" s="169"/>
    </row>
    <row r="76" spans="3:6" s="168" customFormat="1" ht="15">
      <c r="C76" s="169"/>
      <c r="D76" s="169"/>
      <c r="E76" s="169"/>
      <c r="F76" s="169"/>
    </row>
    <row r="77" spans="3:6" s="168" customFormat="1" ht="15">
      <c r="C77" s="169"/>
      <c r="D77" s="169"/>
      <c r="E77" s="169"/>
      <c r="F77" s="169"/>
    </row>
    <row r="78" spans="3:6" s="168" customFormat="1" ht="15">
      <c r="C78" s="169"/>
      <c r="D78" s="169"/>
      <c r="E78" s="169"/>
      <c r="F78" s="169"/>
    </row>
    <row r="79" spans="3:6" s="168" customFormat="1" ht="15">
      <c r="C79" s="169"/>
      <c r="D79" s="169"/>
      <c r="E79" s="169"/>
      <c r="F79" s="169"/>
    </row>
    <row r="80" spans="3:6" s="168" customFormat="1" ht="15">
      <c r="C80" s="169"/>
      <c r="D80" s="169"/>
      <c r="E80" s="169"/>
      <c r="F80" s="169"/>
    </row>
    <row r="81" spans="3:6" s="168" customFormat="1" ht="15">
      <c r="C81" s="169"/>
      <c r="D81" s="169"/>
      <c r="E81" s="169"/>
      <c r="F81" s="169"/>
    </row>
    <row r="82" spans="3:6" s="168" customFormat="1" ht="15">
      <c r="C82" s="169"/>
      <c r="D82" s="169"/>
      <c r="E82" s="169"/>
      <c r="F82" s="169"/>
    </row>
    <row r="83" spans="3:6" s="168" customFormat="1" ht="15">
      <c r="C83" s="169"/>
      <c r="D83" s="169"/>
      <c r="E83" s="169"/>
      <c r="F83" s="169"/>
    </row>
    <row r="84" spans="3:6" s="168" customFormat="1" ht="15">
      <c r="C84" s="169"/>
      <c r="D84" s="169"/>
      <c r="E84" s="169"/>
      <c r="F84" s="169"/>
    </row>
    <row r="85" spans="3:6" s="168" customFormat="1" ht="15">
      <c r="C85" s="169"/>
      <c r="D85" s="169"/>
      <c r="E85" s="169"/>
      <c r="F85" s="169"/>
    </row>
    <row r="86" spans="3:6" s="168" customFormat="1" ht="15">
      <c r="C86" s="169"/>
      <c r="D86" s="169"/>
      <c r="E86" s="169"/>
      <c r="F86" s="169"/>
    </row>
    <row r="87" spans="3:6" s="168" customFormat="1" ht="15">
      <c r="C87" s="169"/>
      <c r="D87" s="169"/>
      <c r="E87" s="169"/>
      <c r="F87" s="169"/>
    </row>
    <row r="88" spans="3:6" s="168" customFormat="1" ht="15">
      <c r="C88" s="169"/>
      <c r="D88" s="169"/>
      <c r="E88" s="169"/>
      <c r="F88" s="169"/>
    </row>
    <row r="89" spans="3:6" s="168" customFormat="1" ht="15">
      <c r="C89" s="169"/>
      <c r="D89" s="169"/>
      <c r="E89" s="169"/>
      <c r="F89" s="169"/>
    </row>
    <row r="90" spans="3:6" s="168" customFormat="1" ht="15">
      <c r="C90" s="169"/>
      <c r="D90" s="169"/>
      <c r="E90" s="169"/>
      <c r="F90" s="169"/>
    </row>
    <row r="91" spans="3:6" s="168" customFormat="1" ht="15">
      <c r="C91" s="169"/>
      <c r="D91" s="169"/>
      <c r="E91" s="169"/>
      <c r="F91" s="169"/>
    </row>
    <row r="92" spans="3:6" s="168" customFormat="1" ht="15">
      <c r="C92" s="169"/>
      <c r="D92" s="169"/>
      <c r="E92" s="169"/>
      <c r="F92" s="169"/>
    </row>
    <row r="93" spans="3:6" s="168" customFormat="1" ht="15">
      <c r="C93" s="169"/>
      <c r="D93" s="169"/>
      <c r="E93" s="169"/>
      <c r="F93" s="169"/>
    </row>
    <row r="94" spans="3:6" s="168" customFormat="1" ht="15">
      <c r="C94" s="169"/>
      <c r="D94" s="169"/>
      <c r="E94" s="169"/>
      <c r="F94" s="169"/>
    </row>
    <row r="95" spans="3:6" s="168" customFormat="1" ht="15">
      <c r="C95" s="169"/>
      <c r="D95" s="169"/>
      <c r="E95" s="169"/>
      <c r="F95" s="169"/>
    </row>
    <row r="96" spans="3:6" s="168" customFormat="1" ht="15">
      <c r="C96" s="169"/>
      <c r="D96" s="169"/>
      <c r="E96" s="169"/>
      <c r="F96" s="169"/>
    </row>
    <row r="97" spans="3:6" s="168" customFormat="1" ht="15">
      <c r="C97" s="169"/>
      <c r="D97" s="169"/>
      <c r="E97" s="169"/>
      <c r="F97" s="169"/>
    </row>
    <row r="98" spans="3:6" s="168" customFormat="1" ht="15">
      <c r="C98" s="169"/>
      <c r="D98" s="169"/>
      <c r="E98" s="169"/>
      <c r="F98" s="169"/>
    </row>
    <row r="99" spans="3:6" s="168" customFormat="1" ht="15">
      <c r="C99" s="169"/>
      <c r="D99" s="169"/>
      <c r="E99" s="169"/>
      <c r="F99" s="169"/>
    </row>
    <row r="100" spans="3:6" s="168" customFormat="1" ht="15">
      <c r="C100" s="169"/>
      <c r="D100" s="169"/>
      <c r="E100" s="169"/>
      <c r="F100" s="169"/>
    </row>
    <row r="101" spans="3:6" s="168" customFormat="1" ht="15">
      <c r="C101" s="169"/>
      <c r="D101" s="169"/>
      <c r="E101" s="169"/>
      <c r="F101" s="169"/>
    </row>
    <row r="102" spans="3:6" s="168" customFormat="1" ht="15">
      <c r="C102" s="169"/>
      <c r="D102" s="169"/>
      <c r="E102" s="169"/>
      <c r="F102" s="169"/>
    </row>
    <row r="103" spans="3:6" s="168" customFormat="1" ht="15">
      <c r="C103" s="169"/>
      <c r="D103" s="169"/>
      <c r="E103" s="169"/>
      <c r="F103" s="169"/>
    </row>
    <row r="104" spans="3:6" s="168" customFormat="1" ht="15">
      <c r="C104" s="169"/>
      <c r="D104" s="169"/>
      <c r="E104" s="169"/>
      <c r="F104" s="169"/>
    </row>
    <row r="105" spans="3:6" s="168" customFormat="1" ht="15">
      <c r="C105" s="169"/>
      <c r="D105" s="169"/>
      <c r="E105" s="169"/>
      <c r="F105" s="169"/>
    </row>
    <row r="106" spans="3:6" s="168" customFormat="1" ht="15">
      <c r="C106" s="169"/>
      <c r="D106" s="169"/>
      <c r="E106" s="169"/>
      <c r="F106" s="169"/>
    </row>
    <row r="107" spans="3:6" s="168" customFormat="1" ht="15">
      <c r="C107" s="169"/>
      <c r="D107" s="169"/>
      <c r="E107" s="169"/>
      <c r="F107" s="169"/>
    </row>
    <row r="108" spans="3:6" s="168" customFormat="1" ht="15">
      <c r="C108" s="169"/>
      <c r="D108" s="169"/>
      <c r="E108" s="169"/>
      <c r="F108" s="169"/>
    </row>
    <row r="109" spans="3:6" s="168" customFormat="1" ht="15">
      <c r="C109" s="169"/>
      <c r="D109" s="169"/>
      <c r="E109" s="169"/>
      <c r="F109" s="169"/>
    </row>
    <row r="110" spans="3:6" s="168" customFormat="1" ht="15">
      <c r="C110" s="169"/>
      <c r="D110" s="169"/>
      <c r="E110" s="169"/>
      <c r="F110" s="169"/>
    </row>
    <row r="111" spans="3:6" s="168" customFormat="1" ht="15">
      <c r="C111" s="169"/>
      <c r="D111" s="169"/>
      <c r="E111" s="169"/>
      <c r="F111" s="169"/>
    </row>
    <row r="112" spans="3:6" s="168" customFormat="1" ht="15">
      <c r="C112" s="169"/>
      <c r="D112" s="169"/>
      <c r="E112" s="169"/>
      <c r="F112" s="169"/>
    </row>
    <row r="113" spans="3:6" s="168" customFormat="1" ht="15">
      <c r="C113" s="169"/>
      <c r="D113" s="169"/>
      <c r="E113" s="169"/>
      <c r="F113" s="169"/>
    </row>
    <row r="114" spans="3:6" s="168" customFormat="1" ht="15">
      <c r="C114" s="169"/>
      <c r="D114" s="169"/>
      <c r="E114" s="169"/>
      <c r="F114" s="169"/>
    </row>
    <row r="115" spans="3:6" s="168" customFormat="1" ht="15">
      <c r="C115" s="169"/>
      <c r="D115" s="169"/>
      <c r="E115" s="169"/>
      <c r="F115" s="169"/>
    </row>
    <row r="116" spans="3:6" s="168" customFormat="1" ht="15">
      <c r="C116" s="169"/>
      <c r="D116" s="169"/>
      <c r="E116" s="169"/>
      <c r="F116" s="169"/>
    </row>
    <row r="117" spans="3:6" s="168" customFormat="1" ht="15">
      <c r="C117" s="169"/>
      <c r="D117" s="169"/>
      <c r="E117" s="169"/>
      <c r="F117" s="169"/>
    </row>
    <row r="118" spans="3:6" s="168" customFormat="1" ht="15">
      <c r="C118" s="169"/>
      <c r="D118" s="169"/>
      <c r="E118" s="169"/>
      <c r="F118" s="169"/>
    </row>
    <row r="119" spans="3:6" s="168" customFormat="1" ht="15">
      <c r="C119" s="169"/>
      <c r="D119" s="169"/>
      <c r="E119" s="169"/>
      <c r="F119" s="169"/>
    </row>
    <row r="120" spans="3:6" s="168" customFormat="1" ht="15">
      <c r="C120" s="169"/>
      <c r="D120" s="169"/>
      <c r="E120" s="169"/>
      <c r="F120" s="169"/>
    </row>
    <row r="121" spans="3:6" s="168" customFormat="1" ht="15">
      <c r="C121" s="169"/>
      <c r="D121" s="169"/>
      <c r="E121" s="169"/>
      <c r="F121" s="169"/>
    </row>
    <row r="122" spans="3:6" s="168" customFormat="1" ht="15">
      <c r="C122" s="169"/>
      <c r="D122" s="169"/>
      <c r="E122" s="169"/>
      <c r="F122" s="169"/>
    </row>
    <row r="123" spans="3:6" s="168" customFormat="1" ht="15">
      <c r="C123" s="169"/>
      <c r="D123" s="169"/>
      <c r="E123" s="169"/>
      <c r="F123" s="169"/>
    </row>
    <row r="124" spans="3:6" s="168" customFormat="1" ht="15">
      <c r="C124" s="169"/>
      <c r="D124" s="169"/>
      <c r="E124" s="169"/>
      <c r="F124" s="169"/>
    </row>
    <row r="125" spans="3:6" s="168" customFormat="1" ht="15">
      <c r="C125" s="169"/>
      <c r="D125" s="169"/>
      <c r="E125" s="169"/>
      <c r="F125" s="169"/>
    </row>
    <row r="126" spans="3:6" s="168" customFormat="1" ht="15">
      <c r="C126" s="169"/>
      <c r="D126" s="169"/>
      <c r="E126" s="169"/>
      <c r="F126" s="169"/>
    </row>
    <row r="127" spans="3:6" s="168" customFormat="1" ht="15">
      <c r="C127" s="169"/>
      <c r="D127" s="169"/>
      <c r="E127" s="169"/>
      <c r="F127" s="169"/>
    </row>
    <row r="128" spans="3:6" s="168" customFormat="1" ht="15">
      <c r="C128" s="169"/>
      <c r="D128" s="169"/>
      <c r="E128" s="169"/>
      <c r="F128" s="169"/>
    </row>
    <row r="129" spans="3:6" s="168" customFormat="1" ht="15">
      <c r="C129" s="169"/>
      <c r="D129" s="169"/>
      <c r="E129" s="169"/>
      <c r="F129" s="169"/>
    </row>
    <row r="130" spans="3:6" s="168" customFormat="1" ht="15">
      <c r="C130" s="169"/>
      <c r="D130" s="169"/>
      <c r="E130" s="169"/>
      <c r="F130" s="169"/>
    </row>
    <row r="131" spans="3:6" s="168" customFormat="1" ht="15">
      <c r="C131" s="169"/>
      <c r="D131" s="169"/>
      <c r="E131" s="169"/>
      <c r="F131" s="169"/>
    </row>
    <row r="132" spans="3:6" s="168" customFormat="1" ht="15">
      <c r="C132" s="169"/>
      <c r="D132" s="169"/>
      <c r="E132" s="169"/>
      <c r="F132" s="169"/>
    </row>
    <row r="133" spans="3:6" s="168" customFormat="1" ht="15">
      <c r="C133" s="169"/>
      <c r="D133" s="169"/>
      <c r="E133" s="169"/>
      <c r="F133" s="169"/>
    </row>
    <row r="134" spans="3:6" s="168" customFormat="1" ht="15">
      <c r="C134" s="169"/>
      <c r="D134" s="169"/>
      <c r="E134" s="169"/>
      <c r="F134" s="169"/>
    </row>
    <row r="135" spans="3:6" s="168" customFormat="1" ht="15">
      <c r="C135" s="169"/>
      <c r="D135" s="169"/>
      <c r="E135" s="169"/>
      <c r="F135" s="169"/>
    </row>
    <row r="136" spans="3:6" s="168" customFormat="1" ht="15">
      <c r="C136" s="169"/>
      <c r="D136" s="169"/>
      <c r="E136" s="169"/>
      <c r="F136" s="169"/>
    </row>
    <row r="137" spans="3:6" s="168" customFormat="1" ht="15">
      <c r="C137" s="169"/>
      <c r="D137" s="169"/>
      <c r="E137" s="169"/>
      <c r="F137" s="169"/>
    </row>
    <row r="138" spans="3:6" s="168" customFormat="1" ht="15">
      <c r="C138" s="169"/>
      <c r="D138" s="169"/>
      <c r="E138" s="169"/>
      <c r="F138" s="169"/>
    </row>
    <row r="139" spans="3:6" s="168" customFormat="1" ht="15">
      <c r="C139" s="169"/>
      <c r="D139" s="169"/>
      <c r="E139" s="169"/>
      <c r="F139" s="169"/>
    </row>
    <row r="140" spans="3:6" s="168" customFormat="1" ht="15">
      <c r="C140" s="169"/>
      <c r="D140" s="169"/>
      <c r="E140" s="169"/>
      <c r="F140" s="169"/>
    </row>
    <row r="141" spans="3:6" s="168" customFormat="1" ht="15">
      <c r="C141" s="169"/>
      <c r="D141" s="169"/>
      <c r="E141" s="169"/>
      <c r="F141" s="169"/>
    </row>
    <row r="142" spans="3:6" s="168" customFormat="1" ht="15">
      <c r="C142" s="169"/>
      <c r="D142" s="169"/>
      <c r="E142" s="169"/>
      <c r="F142" s="169"/>
    </row>
    <row r="143" spans="3:6" s="168" customFormat="1" ht="15">
      <c r="C143" s="169"/>
      <c r="D143" s="169"/>
      <c r="E143" s="169"/>
      <c r="F143" s="169"/>
    </row>
    <row r="144" spans="3:6" s="168" customFormat="1" ht="15">
      <c r="C144" s="169"/>
      <c r="D144" s="169"/>
      <c r="E144" s="169"/>
      <c r="F144" s="169"/>
    </row>
    <row r="145" spans="3:6" s="168" customFormat="1" ht="15">
      <c r="C145" s="169"/>
      <c r="D145" s="169"/>
      <c r="E145" s="169"/>
      <c r="F145" s="169"/>
    </row>
    <row r="146" spans="3:6" s="168" customFormat="1" ht="15">
      <c r="C146" s="169"/>
      <c r="D146" s="169"/>
      <c r="E146" s="169"/>
      <c r="F146" s="169"/>
    </row>
    <row r="147" spans="3:6" s="168" customFormat="1" ht="15">
      <c r="C147" s="169"/>
      <c r="D147" s="169"/>
      <c r="E147" s="169"/>
      <c r="F147" s="169"/>
    </row>
    <row r="148" spans="3:6" s="168" customFormat="1" ht="15">
      <c r="C148" s="169"/>
      <c r="D148" s="169"/>
      <c r="E148" s="169"/>
      <c r="F148" s="169"/>
    </row>
    <row r="149" spans="3:6" s="168" customFormat="1" ht="15">
      <c r="C149" s="169"/>
      <c r="D149" s="169"/>
      <c r="E149" s="169"/>
      <c r="F149" s="169"/>
    </row>
    <row r="150" spans="3:6" s="168" customFormat="1" ht="15">
      <c r="C150" s="169"/>
      <c r="D150" s="169"/>
      <c r="E150" s="169"/>
      <c r="F150" s="169"/>
    </row>
    <row r="151" spans="3:6" s="168" customFormat="1" ht="15">
      <c r="C151" s="169"/>
      <c r="D151" s="169"/>
      <c r="E151" s="169"/>
      <c r="F151" s="169"/>
    </row>
    <row r="152" spans="3:6" s="168" customFormat="1" ht="15">
      <c r="C152" s="169"/>
      <c r="D152" s="169"/>
      <c r="E152" s="169"/>
      <c r="F152" s="169"/>
    </row>
    <row r="153" spans="3:6" s="168" customFormat="1" ht="15">
      <c r="C153" s="169"/>
      <c r="D153" s="169"/>
      <c r="E153" s="169"/>
      <c r="F153" s="169"/>
    </row>
    <row r="154" spans="3:6" s="168" customFormat="1" ht="15">
      <c r="C154" s="169"/>
      <c r="D154" s="169"/>
      <c r="E154" s="169"/>
      <c r="F154" s="169"/>
    </row>
    <row r="155" spans="3:6" s="168" customFormat="1" ht="15">
      <c r="C155" s="169"/>
      <c r="D155" s="169"/>
      <c r="E155" s="169"/>
      <c r="F155" s="169"/>
    </row>
    <row r="156" spans="3:6" s="168" customFormat="1" ht="15">
      <c r="C156" s="169"/>
      <c r="D156" s="169"/>
      <c r="E156" s="169"/>
      <c r="F156" s="169"/>
    </row>
    <row r="157" spans="3:6" s="168" customFormat="1" ht="15">
      <c r="C157" s="169"/>
      <c r="D157" s="169"/>
      <c r="E157" s="169"/>
      <c r="F157" s="169"/>
    </row>
    <row r="158" spans="3:6" s="168" customFormat="1" ht="15">
      <c r="C158" s="169"/>
      <c r="D158" s="169"/>
      <c r="E158" s="169"/>
      <c r="F158" s="169"/>
    </row>
    <row r="159" spans="3:6" s="168" customFormat="1" ht="15">
      <c r="C159" s="169"/>
      <c r="D159" s="169"/>
      <c r="E159" s="169"/>
      <c r="F159" s="169"/>
    </row>
    <row r="160" spans="3:6" s="168" customFormat="1" ht="15">
      <c r="C160" s="169"/>
      <c r="D160" s="169"/>
      <c r="E160" s="169"/>
      <c r="F160" s="169"/>
    </row>
    <row r="161" spans="3:6" s="168" customFormat="1" ht="15">
      <c r="C161" s="169"/>
      <c r="D161" s="169"/>
      <c r="E161" s="169"/>
      <c r="F161" s="169"/>
    </row>
    <row r="162" spans="3:6" s="168" customFormat="1" ht="15">
      <c r="C162" s="169"/>
      <c r="D162" s="169"/>
      <c r="E162" s="169"/>
      <c r="F162" s="169"/>
    </row>
    <row r="163" spans="3:6" s="168" customFormat="1" ht="15">
      <c r="C163" s="169"/>
      <c r="D163" s="169"/>
      <c r="E163" s="169"/>
      <c r="F163" s="169"/>
    </row>
    <row r="164" spans="3:6" s="168" customFormat="1" ht="15">
      <c r="C164" s="169"/>
      <c r="D164" s="169"/>
      <c r="E164" s="169"/>
      <c r="F164" s="169"/>
    </row>
    <row r="165" spans="3:6" s="168" customFormat="1" ht="15">
      <c r="C165" s="169"/>
      <c r="D165" s="169"/>
      <c r="E165" s="169"/>
      <c r="F165" s="169"/>
    </row>
    <row r="166" spans="3:6" s="168" customFormat="1" ht="15">
      <c r="C166" s="169"/>
      <c r="D166" s="169"/>
      <c r="E166" s="169"/>
      <c r="F166" s="169"/>
    </row>
    <row r="167" spans="3:6" s="168" customFormat="1" ht="15">
      <c r="C167" s="169"/>
      <c r="D167" s="169"/>
      <c r="E167" s="169"/>
      <c r="F167" s="169"/>
    </row>
    <row r="168" spans="3:6" s="168" customFormat="1" ht="15">
      <c r="C168" s="169"/>
      <c r="D168" s="169"/>
      <c r="E168" s="169"/>
      <c r="F168" s="169"/>
    </row>
    <row r="169" spans="3:6" s="168" customFormat="1" ht="15">
      <c r="C169" s="169"/>
      <c r="D169" s="169"/>
      <c r="E169" s="169"/>
      <c r="F169" s="169"/>
    </row>
    <row r="170" spans="3:6" s="168" customFormat="1" ht="15">
      <c r="C170" s="169"/>
      <c r="D170" s="169"/>
      <c r="E170" s="169"/>
      <c r="F170" s="169"/>
    </row>
    <row r="171" spans="3:6" s="168" customFormat="1" ht="15">
      <c r="C171" s="169"/>
      <c r="D171" s="169"/>
      <c r="E171" s="169"/>
      <c r="F171" s="169"/>
    </row>
    <row r="172" spans="3:6" s="168" customFormat="1" ht="15">
      <c r="C172" s="169"/>
      <c r="D172" s="169"/>
      <c r="E172" s="169"/>
      <c r="F172" s="169"/>
    </row>
    <row r="173" spans="3:6" s="168" customFormat="1" ht="15">
      <c r="C173" s="169"/>
      <c r="D173" s="169"/>
      <c r="E173" s="169"/>
      <c r="F173" s="169"/>
    </row>
    <row r="174" spans="3:6" s="168" customFormat="1" ht="15">
      <c r="C174" s="169"/>
      <c r="D174" s="169"/>
      <c r="E174" s="169"/>
      <c r="F174" s="169"/>
    </row>
    <row r="175" spans="3:6" s="168" customFormat="1" ht="15">
      <c r="C175" s="169"/>
      <c r="D175" s="169"/>
      <c r="E175" s="169"/>
      <c r="F175" s="169"/>
    </row>
    <row r="176" spans="3:6" s="168" customFormat="1" ht="15">
      <c r="C176" s="169"/>
      <c r="D176" s="169"/>
      <c r="E176" s="169"/>
      <c r="F176" s="169"/>
    </row>
    <row r="177" spans="3:6" s="168" customFormat="1" ht="15">
      <c r="C177" s="169"/>
      <c r="D177" s="169"/>
      <c r="E177" s="169"/>
      <c r="F177" s="169"/>
    </row>
    <row r="178" spans="3:6" s="168" customFormat="1" ht="15">
      <c r="C178" s="169"/>
      <c r="D178" s="169"/>
      <c r="E178" s="169"/>
      <c r="F178" s="169"/>
    </row>
    <row r="179" spans="3:6" s="168" customFormat="1" ht="15">
      <c r="C179" s="169"/>
      <c r="D179" s="169"/>
      <c r="E179" s="169"/>
      <c r="F179" s="169"/>
    </row>
    <row r="180" spans="3:6" s="168" customFormat="1" ht="15">
      <c r="C180" s="169"/>
      <c r="D180" s="169"/>
      <c r="E180" s="169"/>
      <c r="F180" s="169"/>
    </row>
    <row r="181" spans="3:6" s="168" customFormat="1" ht="15">
      <c r="C181" s="169"/>
      <c r="D181" s="169"/>
      <c r="E181" s="169"/>
      <c r="F181" s="169"/>
    </row>
    <row r="182" spans="3:6" s="168" customFormat="1" ht="15">
      <c r="C182" s="169"/>
      <c r="D182" s="169"/>
      <c r="E182" s="169"/>
      <c r="F182" s="169"/>
    </row>
    <row r="183" spans="3:6" s="168" customFormat="1" ht="15">
      <c r="C183" s="169"/>
      <c r="D183" s="169"/>
      <c r="E183" s="169"/>
      <c r="F183" s="169"/>
    </row>
    <row r="184" spans="3:6" s="168" customFormat="1" ht="15">
      <c r="C184" s="169"/>
      <c r="D184" s="169"/>
      <c r="E184" s="169"/>
      <c r="F184" s="169"/>
    </row>
    <row r="185" spans="3:6" s="168" customFormat="1" ht="15">
      <c r="C185" s="169"/>
      <c r="D185" s="169"/>
      <c r="E185" s="169"/>
      <c r="F185" s="169"/>
    </row>
    <row r="186" spans="3:6" s="168" customFormat="1" ht="15">
      <c r="C186" s="169"/>
      <c r="D186" s="169"/>
      <c r="E186" s="169"/>
      <c r="F186" s="169"/>
    </row>
    <row r="187" spans="3:6" s="168" customFormat="1" ht="15">
      <c r="C187" s="169"/>
      <c r="D187" s="169"/>
      <c r="E187" s="169"/>
      <c r="F187" s="169"/>
    </row>
    <row r="188" spans="3:6" s="168" customFormat="1" ht="15">
      <c r="C188" s="169"/>
      <c r="D188" s="169"/>
      <c r="E188" s="169"/>
      <c r="F188" s="169"/>
    </row>
    <row r="189" spans="3:6" s="168" customFormat="1" ht="15">
      <c r="C189" s="169"/>
      <c r="D189" s="169"/>
      <c r="E189" s="169"/>
      <c r="F189" s="169"/>
    </row>
    <row r="190" spans="3:6" s="168" customFormat="1" ht="15">
      <c r="C190" s="169"/>
      <c r="D190" s="169"/>
      <c r="E190" s="169"/>
      <c r="F190" s="169"/>
    </row>
    <row r="191" spans="3:6" s="168" customFormat="1" ht="15">
      <c r="C191" s="169"/>
      <c r="D191" s="169"/>
      <c r="E191" s="169"/>
      <c r="F191" s="169"/>
    </row>
    <row r="192" spans="3:6" s="168" customFormat="1" ht="15">
      <c r="C192" s="169"/>
      <c r="D192" s="169"/>
      <c r="E192" s="169"/>
      <c r="F192" s="169"/>
    </row>
    <row r="193" spans="3:6" s="168" customFormat="1" ht="15">
      <c r="C193" s="169"/>
      <c r="D193" s="169"/>
      <c r="E193" s="169"/>
      <c r="F193" s="169"/>
    </row>
    <row r="194" spans="3:6" s="168" customFormat="1" ht="15">
      <c r="C194" s="169"/>
      <c r="D194" s="169"/>
      <c r="E194" s="169"/>
      <c r="F194" s="169"/>
    </row>
    <row r="195" spans="3:6" s="168" customFormat="1" ht="15">
      <c r="C195" s="169"/>
      <c r="D195" s="169"/>
      <c r="E195" s="169"/>
      <c r="F195" s="169"/>
    </row>
    <row r="196" spans="3:6" s="168" customFormat="1" ht="15">
      <c r="C196" s="169"/>
      <c r="D196" s="169"/>
      <c r="E196" s="169"/>
      <c r="F196" s="169"/>
    </row>
    <row r="197" spans="3:6" s="168" customFormat="1" ht="15">
      <c r="C197" s="169"/>
      <c r="D197" s="169"/>
      <c r="E197" s="169"/>
      <c r="F197" s="169"/>
    </row>
    <row r="198" spans="3:6" s="168" customFormat="1" ht="15">
      <c r="C198" s="169"/>
      <c r="D198" s="169"/>
      <c r="E198" s="169"/>
      <c r="F198" s="169"/>
    </row>
    <row r="199" spans="3:6" s="168" customFormat="1" ht="15">
      <c r="C199" s="169"/>
      <c r="D199" s="169"/>
      <c r="E199" s="169"/>
      <c r="F199" s="169"/>
    </row>
    <row r="200" spans="3:6" s="168" customFormat="1" ht="15">
      <c r="C200" s="169"/>
      <c r="D200" s="169"/>
      <c r="E200" s="169"/>
      <c r="F200" s="169"/>
    </row>
    <row r="201" spans="3:6" s="168" customFormat="1" ht="15">
      <c r="C201" s="169"/>
      <c r="D201" s="169"/>
      <c r="E201" s="169"/>
      <c r="F201" s="169"/>
    </row>
    <row r="202" spans="3:6" s="168" customFormat="1" ht="15">
      <c r="C202" s="169"/>
      <c r="D202" s="169"/>
      <c r="E202" s="169"/>
      <c r="F202" s="169"/>
    </row>
    <row r="203" spans="3:6" s="168" customFormat="1" ht="15">
      <c r="C203" s="169"/>
      <c r="D203" s="169"/>
      <c r="E203" s="169"/>
      <c r="F203" s="169"/>
    </row>
    <row r="204" spans="3:6" s="168" customFormat="1" ht="15">
      <c r="C204" s="169"/>
      <c r="D204" s="169"/>
      <c r="E204" s="169"/>
      <c r="F204" s="169"/>
    </row>
    <row r="205" spans="3:6" s="168" customFormat="1" ht="15">
      <c r="C205" s="169"/>
      <c r="D205" s="169"/>
      <c r="E205" s="169"/>
      <c r="F205" s="169"/>
    </row>
    <row r="206" spans="3:6" s="168" customFormat="1" ht="15">
      <c r="C206" s="169"/>
      <c r="D206" s="169"/>
      <c r="E206" s="169"/>
      <c r="F206" s="169"/>
    </row>
    <row r="207" spans="3:6" s="168" customFormat="1" ht="15">
      <c r="C207" s="169"/>
      <c r="D207" s="169"/>
      <c r="E207" s="169"/>
      <c r="F207" s="169"/>
    </row>
    <row r="208" spans="3:6" s="168" customFormat="1" ht="15">
      <c r="C208" s="169"/>
      <c r="D208" s="169"/>
      <c r="E208" s="169"/>
      <c r="F208" s="169"/>
    </row>
    <row r="209" spans="3:6" s="168" customFormat="1" ht="15">
      <c r="C209" s="169"/>
      <c r="D209" s="169"/>
      <c r="E209" s="169"/>
      <c r="F209" s="169"/>
    </row>
    <row r="210" spans="3:6" s="168" customFormat="1" ht="15">
      <c r="C210" s="169"/>
      <c r="D210" s="169"/>
      <c r="E210" s="169"/>
      <c r="F210" s="169"/>
    </row>
    <row r="211" spans="3:6" s="168" customFormat="1" ht="15">
      <c r="C211" s="169"/>
      <c r="D211" s="169"/>
      <c r="E211" s="169"/>
      <c r="F211" s="169"/>
    </row>
    <row r="212" spans="3:6" s="168" customFormat="1" ht="15">
      <c r="C212" s="169"/>
      <c r="D212" s="169"/>
      <c r="E212" s="169"/>
      <c r="F212" s="169"/>
    </row>
    <row r="213" spans="3:6" s="168" customFormat="1" ht="15">
      <c r="C213" s="169"/>
      <c r="D213" s="169"/>
      <c r="E213" s="169"/>
      <c r="F213" s="169"/>
    </row>
    <row r="214" spans="3:6" s="168" customFormat="1" ht="15">
      <c r="C214" s="169"/>
      <c r="D214" s="169"/>
      <c r="E214" s="169"/>
      <c r="F214" s="169"/>
    </row>
    <row r="215" spans="3:6" s="168" customFormat="1" ht="15">
      <c r="C215" s="169"/>
      <c r="D215" s="169"/>
      <c r="E215" s="169"/>
      <c r="F215" s="169"/>
    </row>
    <row r="216" spans="3:6" s="168" customFormat="1" ht="15">
      <c r="C216" s="169"/>
      <c r="D216" s="169"/>
      <c r="E216" s="169"/>
      <c r="F216" s="169"/>
    </row>
    <row r="217" spans="3:6" s="168" customFormat="1" ht="15">
      <c r="C217" s="169"/>
      <c r="D217" s="169"/>
      <c r="E217" s="169"/>
      <c r="F217" s="169"/>
    </row>
    <row r="218" spans="3:6" s="168" customFormat="1" ht="15">
      <c r="C218" s="169"/>
      <c r="D218" s="169"/>
      <c r="E218" s="169"/>
      <c r="F218" s="169"/>
    </row>
    <row r="219" spans="3:6" s="168" customFormat="1" ht="15">
      <c r="C219" s="169"/>
      <c r="D219" s="169"/>
      <c r="E219" s="169"/>
      <c r="F219" s="169"/>
    </row>
    <row r="220" spans="3:6" s="168" customFormat="1" ht="15">
      <c r="C220" s="169"/>
      <c r="D220" s="169"/>
      <c r="E220" s="169"/>
      <c r="F220" s="169"/>
    </row>
    <row r="221" spans="3:6" s="168" customFormat="1" ht="15">
      <c r="C221" s="169"/>
      <c r="D221" s="169"/>
      <c r="E221" s="169"/>
      <c r="F221" s="169"/>
    </row>
    <row r="222" spans="3:6" s="168" customFormat="1" ht="15">
      <c r="C222" s="169"/>
      <c r="D222" s="169"/>
      <c r="E222" s="169"/>
      <c r="F222" s="169"/>
    </row>
    <row r="223" spans="3:6" s="168" customFormat="1" ht="15">
      <c r="C223" s="169"/>
      <c r="D223" s="169"/>
      <c r="E223" s="169"/>
      <c r="F223" s="169"/>
    </row>
    <row r="224" spans="3:6" s="168" customFormat="1" ht="15">
      <c r="C224" s="169"/>
      <c r="D224" s="169"/>
      <c r="E224" s="169"/>
      <c r="F224" s="169"/>
    </row>
    <row r="225" spans="3:6" s="168" customFormat="1" ht="15">
      <c r="C225" s="169"/>
      <c r="D225" s="169"/>
      <c r="E225" s="169"/>
      <c r="F225" s="169"/>
    </row>
    <row r="226" spans="3:6" s="168" customFormat="1" ht="15">
      <c r="C226" s="169"/>
      <c r="D226" s="169"/>
      <c r="E226" s="169"/>
      <c r="F226" s="169"/>
    </row>
    <row r="227" spans="3:6" s="168" customFormat="1" ht="15">
      <c r="C227" s="169"/>
      <c r="D227" s="169"/>
      <c r="E227" s="169"/>
      <c r="F227" s="169"/>
    </row>
    <row r="228" spans="3:6" s="168" customFormat="1" ht="15">
      <c r="C228" s="169"/>
      <c r="D228" s="169"/>
      <c r="E228" s="169"/>
      <c r="F228" s="169"/>
    </row>
    <row r="229" spans="3:6" s="168" customFormat="1" ht="15">
      <c r="C229" s="169"/>
      <c r="D229" s="169"/>
      <c r="E229" s="169"/>
      <c r="F229" s="169"/>
    </row>
    <row r="230" spans="3:6" s="168" customFormat="1" ht="15">
      <c r="C230" s="169"/>
      <c r="D230" s="169"/>
      <c r="E230" s="169"/>
      <c r="F230" s="169"/>
    </row>
    <row r="231" spans="3:6" s="168" customFormat="1" ht="15">
      <c r="C231" s="169"/>
      <c r="D231" s="169"/>
      <c r="E231" s="169"/>
      <c r="F231" s="169"/>
    </row>
    <row r="232" spans="3:6" s="168" customFormat="1" ht="15">
      <c r="C232" s="169"/>
      <c r="D232" s="169"/>
      <c r="E232" s="169"/>
      <c r="F232" s="169"/>
    </row>
    <row r="233" spans="3:6" s="168" customFormat="1" ht="15">
      <c r="C233" s="169"/>
      <c r="D233" s="169"/>
      <c r="E233" s="169"/>
      <c r="F233" s="169"/>
    </row>
    <row r="234" spans="3:6" s="168" customFormat="1" ht="15">
      <c r="C234" s="169"/>
      <c r="D234" s="169"/>
      <c r="E234" s="169"/>
      <c r="F234" s="169"/>
    </row>
    <row r="235" spans="3:6" s="168" customFormat="1" ht="15">
      <c r="C235" s="169"/>
      <c r="D235" s="169"/>
      <c r="E235" s="169"/>
      <c r="F235" s="169"/>
    </row>
    <row r="236" spans="3:6" s="168" customFormat="1" ht="15">
      <c r="C236" s="169"/>
      <c r="D236" s="169"/>
      <c r="E236" s="169"/>
      <c r="F236" s="169"/>
    </row>
    <row r="237" spans="3:6" s="168" customFormat="1" ht="15">
      <c r="C237" s="169"/>
      <c r="D237" s="169"/>
      <c r="E237" s="169"/>
      <c r="F237" s="169"/>
    </row>
    <row r="238" spans="3:6" s="168" customFormat="1" ht="15">
      <c r="C238" s="169"/>
      <c r="D238" s="169"/>
      <c r="E238" s="169"/>
      <c r="F238" s="169"/>
    </row>
    <row r="239" spans="3:6" s="168" customFormat="1" ht="15">
      <c r="C239" s="169"/>
      <c r="D239" s="169"/>
      <c r="E239" s="169"/>
      <c r="F239" s="169"/>
    </row>
    <row r="240" spans="3:6" s="168" customFormat="1" ht="15">
      <c r="C240" s="169"/>
      <c r="D240" s="169"/>
      <c r="E240" s="169"/>
      <c r="F240" s="169"/>
    </row>
    <row r="241" spans="3:6" s="168" customFormat="1" ht="15">
      <c r="C241" s="169"/>
      <c r="D241" s="169"/>
      <c r="E241" s="169"/>
      <c r="F241" s="169"/>
    </row>
    <row r="242" spans="3:6" s="168" customFormat="1" ht="15">
      <c r="C242" s="169"/>
      <c r="D242" s="169"/>
      <c r="E242" s="169"/>
      <c r="F242" s="169"/>
    </row>
    <row r="243" spans="3:6" s="168" customFormat="1" ht="15">
      <c r="C243" s="169"/>
      <c r="D243" s="169"/>
      <c r="E243" s="169"/>
      <c r="F243" s="169"/>
    </row>
    <row r="244" spans="3:6" s="168" customFormat="1" ht="15">
      <c r="C244" s="169"/>
      <c r="D244" s="169"/>
      <c r="E244" s="169"/>
      <c r="F244" s="169"/>
    </row>
    <row r="245" spans="3:6" s="168" customFormat="1" ht="15">
      <c r="C245" s="169"/>
      <c r="D245" s="169"/>
      <c r="E245" s="169"/>
      <c r="F245" s="169"/>
    </row>
    <row r="246" spans="3:6" s="168" customFormat="1" ht="15">
      <c r="C246" s="169"/>
      <c r="D246" s="169"/>
      <c r="E246" s="169"/>
      <c r="F246" s="169"/>
    </row>
    <row r="247" spans="3:6" s="168" customFormat="1" ht="15">
      <c r="C247" s="169"/>
      <c r="D247" s="169"/>
      <c r="E247" s="169"/>
      <c r="F247" s="169"/>
    </row>
    <row r="248" spans="3:6" s="168" customFormat="1" ht="15">
      <c r="C248" s="169"/>
      <c r="D248" s="169"/>
      <c r="E248" s="169"/>
      <c r="F248" s="169"/>
    </row>
  </sheetData>
  <sheetProtection algorithmName="SHA-512" hashValue="SoM5YpVjbU+Cjy7iEIc8FAKb4qxdRs4H4/+RWqlvYrMTD1NS5UkiRmr3Dt7X+YJX3Uo3K/65+KbErF7cb159Yg==" saltValue="+2MxZbiMl8XJvUS+3i+2BQ==" spinCount="100000" sheet="1" objects="1" scenarios="1"/>
  <mergeCells count="6">
    <mergeCell ref="B5:B16"/>
    <mergeCell ref="B17:B28"/>
    <mergeCell ref="C2:J2"/>
    <mergeCell ref="E34:F34"/>
    <mergeCell ref="H34:I34"/>
    <mergeCell ref="E29:I29"/>
  </mergeCells>
  <conditionalFormatting sqref="G16:G28">
    <cfRule type="cellIs" priority="2" dxfId="0" operator="greaterThan">
      <formula>$E$31</formula>
    </cfRule>
  </conditionalFormatting>
  <conditionalFormatting sqref="J16:J28">
    <cfRule type="cellIs" priority="1" dxfId="0" operator="greaterThan">
      <formula>$H$31</formula>
    </cfRule>
  </conditionalFormatting>
  <printOptions horizontalCentered="1"/>
  <pageMargins left="0.2" right="0.2" top="0.25" bottom="0.2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EC549"/>
  <sheetViews>
    <sheetView zoomScale="60" zoomScaleNormal="60" zoomScalePageLayoutView="55" workbookViewId="0" topLeftCell="C1">
      <pane xSplit="6" ySplit="5" topLeftCell="P6" activePane="bottomRight" state="frozen"/>
      <selection pane="topRight" activeCell="A1" sqref="A1"/>
      <selection pane="bottomLeft" activeCell="A1" sqref="A1"/>
      <selection pane="bottomRight" activeCell="H6" sqref="H6"/>
    </sheetView>
  </sheetViews>
  <sheetFormatPr defaultColWidth="8.8515625" defaultRowHeight="15"/>
  <cols>
    <col min="1" max="1" width="8.8515625" style="19" hidden="1" customWidth="1"/>
    <col min="2" max="2" width="3.7109375" style="19" hidden="1" customWidth="1"/>
    <col min="3" max="3" width="14.8515625" style="19" customWidth="1"/>
    <col min="4" max="4" width="23.28125" style="19" customWidth="1"/>
    <col min="5" max="5" width="13.00390625" style="28" customWidth="1"/>
    <col min="6" max="6" width="15.7109375" style="19" customWidth="1"/>
    <col min="7" max="7" width="14.140625" style="19" customWidth="1"/>
    <col min="8" max="8" width="14.421875" style="19" customWidth="1"/>
    <col min="9" max="9" width="9.421875" style="19" customWidth="1"/>
    <col min="10" max="10" width="10.28125" style="19" customWidth="1"/>
    <col min="11" max="11" width="10.140625" style="19" customWidth="1"/>
    <col min="12" max="12" width="11.00390625" style="19" customWidth="1"/>
    <col min="13" max="13" width="7.00390625" style="19" customWidth="1"/>
    <col min="14" max="15" width="7.00390625" style="19" bestFit="1" customWidth="1"/>
    <col min="16" max="16" width="9.00390625" style="19" customWidth="1"/>
    <col min="17" max="17" width="10.8515625" style="19" customWidth="1"/>
    <col min="18" max="18" width="10.7109375" style="19" customWidth="1"/>
    <col min="19" max="20" width="8.00390625" style="19" bestFit="1" customWidth="1"/>
    <col min="21" max="22" width="10.140625" style="19" bestFit="1" customWidth="1"/>
    <col min="23" max="26" width="8.00390625" style="19" bestFit="1" customWidth="1"/>
    <col min="27" max="28" width="10.140625" style="19" bestFit="1" customWidth="1"/>
    <col min="29" max="30" width="7.00390625" style="19" bestFit="1" customWidth="1"/>
    <col min="31" max="31" width="7.57421875" style="19" bestFit="1" customWidth="1"/>
    <col min="32" max="32" width="7.00390625" style="19" bestFit="1" customWidth="1"/>
    <col min="33" max="34" width="9.140625" style="19" bestFit="1" customWidth="1"/>
    <col min="35" max="36" width="7.00390625" style="19" bestFit="1" customWidth="1"/>
    <col min="37" max="37" width="10.140625" style="19" customWidth="1"/>
    <col min="38" max="38" width="7.00390625" style="19" bestFit="1" customWidth="1"/>
    <col min="39" max="39" width="8.7109375" style="19" customWidth="1"/>
    <col min="40" max="40" width="8.421875" style="19" customWidth="1"/>
    <col min="41" max="45" width="7.00390625" style="19" bestFit="1" customWidth="1"/>
    <col min="46" max="46" width="4.140625" style="19" bestFit="1" customWidth="1"/>
    <col min="47" max="47" width="7.00390625" style="19" bestFit="1" customWidth="1"/>
    <col min="48" max="48" width="4.140625" style="19" bestFit="1" customWidth="1"/>
    <col min="49" max="49" width="7.57421875" style="19" bestFit="1" customWidth="1"/>
    <col min="50" max="50" width="4.140625" style="19" bestFit="1" customWidth="1"/>
    <col min="51" max="51" width="9.8515625" style="19" bestFit="1" customWidth="1"/>
    <col min="52" max="53" width="7.00390625" style="19" bestFit="1" customWidth="1"/>
    <col min="54" max="54" width="17.140625" style="19" customWidth="1"/>
    <col min="55" max="55" width="17.7109375" style="19" customWidth="1"/>
    <col min="56" max="57" width="7.00390625" style="19" bestFit="1" customWidth="1"/>
    <col min="58" max="58" width="6.57421875" style="19" bestFit="1" customWidth="1"/>
    <col min="59" max="59" width="7.00390625" style="19" bestFit="1" customWidth="1"/>
    <col min="60" max="60" width="34.57421875" style="19" customWidth="1"/>
    <col min="61" max="61" width="15.57421875" style="19" customWidth="1"/>
    <col min="62" max="62" width="7.00390625" style="19" bestFit="1" customWidth="1"/>
    <col min="63" max="63" width="11.8515625" style="19" customWidth="1"/>
    <col min="64" max="64" width="19.28125" style="19" customWidth="1"/>
    <col min="65" max="65" width="18.7109375" style="19" customWidth="1"/>
    <col min="66" max="66" width="6.57421875" style="19" bestFit="1" customWidth="1"/>
    <col min="67" max="67" width="7.00390625" style="19" bestFit="1" customWidth="1"/>
    <col min="68" max="69" width="17.140625" style="19" customWidth="1"/>
    <col min="70" max="70" width="18.7109375" style="19" customWidth="1"/>
    <col min="71" max="71" width="7.00390625" style="19" bestFit="1" customWidth="1"/>
    <col min="72" max="72" width="6.140625" style="19" bestFit="1" customWidth="1"/>
    <col min="73" max="78" width="7.00390625" style="19" bestFit="1" customWidth="1"/>
    <col min="79" max="133" width="8.8515625" style="340" customWidth="1"/>
    <col min="134" max="16384" width="8.8515625" style="19" customWidth="1"/>
  </cols>
  <sheetData>
    <row r="1" spans="3:133" ht="37.5">
      <c r="C1" s="699" t="s">
        <v>338</v>
      </c>
      <c r="D1" s="699"/>
      <c r="E1" s="699"/>
      <c r="F1" s="699"/>
      <c r="G1" s="699"/>
      <c r="H1" s="699"/>
      <c r="I1" s="671" t="s">
        <v>339</v>
      </c>
      <c r="J1" s="671"/>
      <c r="K1" s="671"/>
      <c r="L1" s="671"/>
      <c r="M1" s="671"/>
      <c r="N1" s="671"/>
      <c r="O1" s="671"/>
      <c r="P1" s="340"/>
      <c r="Q1" s="340"/>
      <c r="R1" s="340"/>
      <c r="S1" s="340"/>
      <c r="T1" s="340"/>
      <c r="U1" s="340"/>
      <c r="V1" s="340"/>
      <c r="W1" s="340"/>
      <c r="X1" s="340"/>
      <c r="Y1" s="340"/>
      <c r="BR1" s="340"/>
      <c r="BS1" s="340"/>
      <c r="BT1" s="340"/>
      <c r="BU1" s="340"/>
      <c r="BV1" s="340"/>
      <c r="BW1" s="340"/>
      <c r="BX1" s="340"/>
      <c r="BY1" s="340"/>
      <c r="BZ1" s="340"/>
      <c r="DU1" s="19"/>
      <c r="DV1" s="19"/>
      <c r="DW1" s="19"/>
      <c r="DX1" s="19"/>
      <c r="DY1" s="19"/>
      <c r="DZ1" s="19"/>
      <c r="EA1" s="19"/>
      <c r="EB1" s="19"/>
      <c r="EC1" s="19"/>
    </row>
    <row r="2" spans="3:133" ht="37.5">
      <c r="C2" s="699" t="s">
        <v>340</v>
      </c>
      <c r="D2" s="699"/>
      <c r="E2" s="699"/>
      <c r="F2" s="699"/>
      <c r="G2" s="699"/>
      <c r="H2" s="699"/>
      <c r="I2" s="671" t="s">
        <v>341</v>
      </c>
      <c r="J2" s="671"/>
      <c r="K2" s="671"/>
      <c r="L2" s="671"/>
      <c r="M2" s="671"/>
      <c r="N2" s="671"/>
      <c r="O2" s="671"/>
      <c r="P2" s="340"/>
      <c r="Q2" s="340"/>
      <c r="R2" s="340"/>
      <c r="S2" s="340"/>
      <c r="T2" s="340"/>
      <c r="U2" s="340"/>
      <c r="V2" s="340"/>
      <c r="W2" s="340"/>
      <c r="X2" s="572"/>
      <c r="Y2" s="572"/>
      <c r="Z2" s="572"/>
      <c r="AA2" s="564"/>
      <c r="AB2" s="564"/>
      <c r="AC2" s="497"/>
      <c r="AD2" s="497"/>
      <c r="AE2" s="497"/>
      <c r="AF2" s="497"/>
      <c r="AG2" s="497"/>
      <c r="AH2" s="497"/>
      <c r="BU2" s="340"/>
      <c r="BV2" s="340"/>
      <c r="BW2" s="340"/>
      <c r="BX2" s="340"/>
      <c r="BY2" s="340"/>
      <c r="BZ2" s="340"/>
      <c r="DX2" s="19"/>
      <c r="DY2" s="19"/>
      <c r="DZ2" s="19"/>
      <c r="EA2" s="19"/>
      <c r="EB2" s="19"/>
      <c r="EC2" s="19"/>
    </row>
    <row r="3" spans="3:133" ht="9.75" customHeight="1">
      <c r="C3" s="574"/>
      <c r="D3" s="574"/>
      <c r="E3" s="574"/>
      <c r="F3" s="574"/>
      <c r="G3" s="574"/>
      <c r="H3" s="574"/>
      <c r="I3" s="496"/>
      <c r="J3" s="498"/>
      <c r="K3" s="498"/>
      <c r="L3" s="499"/>
      <c r="M3" s="572"/>
      <c r="N3" s="572"/>
      <c r="O3" s="572"/>
      <c r="P3" s="572"/>
      <c r="Q3" s="572"/>
      <c r="R3" s="572"/>
      <c r="S3" s="572"/>
      <c r="T3" s="572"/>
      <c r="U3" s="572"/>
      <c r="V3" s="572"/>
      <c r="W3" s="572"/>
      <c r="X3" s="572"/>
      <c r="Y3" s="572"/>
      <c r="Z3" s="572"/>
      <c r="AA3" s="564"/>
      <c r="AB3" s="564"/>
      <c r="AC3" s="497"/>
      <c r="AD3" s="497"/>
      <c r="AE3" s="497"/>
      <c r="AF3" s="497"/>
      <c r="AG3" s="497"/>
      <c r="AH3" s="497"/>
      <c r="BU3" s="340"/>
      <c r="BV3" s="340"/>
      <c r="BW3" s="340"/>
      <c r="BX3" s="340"/>
      <c r="BY3" s="340"/>
      <c r="BZ3" s="340"/>
      <c r="DX3" s="19"/>
      <c r="DY3" s="19"/>
      <c r="DZ3" s="19"/>
      <c r="EA3" s="19"/>
      <c r="EB3" s="19"/>
      <c r="EC3" s="19"/>
    </row>
    <row r="4" spans="3:133" ht="23.25" customHeight="1" thickBot="1">
      <c r="C4" s="575"/>
      <c r="D4" s="576" t="s">
        <v>342</v>
      </c>
      <c r="E4" s="577" t="s">
        <v>404</v>
      </c>
      <c r="F4" s="577"/>
      <c r="G4" s="576" t="s">
        <v>343</v>
      </c>
      <c r="H4" s="577" t="s">
        <v>405</v>
      </c>
      <c r="I4" s="572"/>
      <c r="J4" s="572"/>
      <c r="K4" s="572"/>
      <c r="L4" s="572"/>
      <c r="M4" s="572"/>
      <c r="N4" s="572"/>
      <c r="O4" s="572"/>
      <c r="P4" s="572"/>
      <c r="Q4" s="572"/>
      <c r="R4" s="572"/>
      <c r="S4" s="564"/>
      <c r="T4" s="564"/>
      <c r="U4" s="564"/>
      <c r="V4" s="564"/>
      <c r="W4" s="564"/>
      <c r="X4" s="564"/>
      <c r="Y4" s="564"/>
      <c r="Z4" s="564"/>
      <c r="AA4" s="564"/>
      <c r="AB4" s="564"/>
      <c r="AC4" s="497"/>
      <c r="AD4" s="497"/>
      <c r="AE4" s="497"/>
      <c r="AF4" s="497"/>
      <c r="AG4" s="497"/>
      <c r="AH4" s="497"/>
      <c r="BU4" s="340"/>
      <c r="BV4" s="340"/>
      <c r="BW4" s="340"/>
      <c r="BX4" s="340"/>
      <c r="BY4" s="340"/>
      <c r="BZ4" s="340"/>
      <c r="DX4" s="19"/>
      <c r="DY4" s="19"/>
      <c r="DZ4" s="19"/>
      <c r="EA4" s="19"/>
      <c r="EB4" s="19"/>
      <c r="EC4" s="19"/>
    </row>
    <row r="5" spans="4:133" ht="24" customHeight="1" thickBot="1">
      <c r="D5" s="576" t="s">
        <v>344</v>
      </c>
      <c r="E5" s="579" t="s">
        <v>406</v>
      </c>
      <c r="F5" s="579"/>
      <c r="G5" s="576" t="s">
        <v>345</v>
      </c>
      <c r="H5" s="578">
        <v>2024</v>
      </c>
      <c r="I5" s="496"/>
      <c r="J5" s="498"/>
      <c r="K5" s="498"/>
      <c r="L5" s="499"/>
      <c r="M5" s="564"/>
      <c r="N5" s="564"/>
      <c r="O5" s="564"/>
      <c r="P5" s="564"/>
      <c r="Q5" s="564"/>
      <c r="R5" s="564"/>
      <c r="S5" s="564"/>
      <c r="T5" s="564"/>
      <c r="U5" s="564"/>
      <c r="V5" s="564"/>
      <c r="W5" s="564"/>
      <c r="X5" s="564"/>
      <c r="Y5" s="564"/>
      <c r="Z5" s="564"/>
      <c r="AA5" s="564"/>
      <c r="AB5" s="564"/>
      <c r="AC5" s="497"/>
      <c r="AD5" s="497"/>
      <c r="AE5" s="497"/>
      <c r="AF5" s="497"/>
      <c r="AG5" s="497"/>
      <c r="AH5" s="497"/>
      <c r="BU5" s="340"/>
      <c r="BV5" s="340"/>
      <c r="BW5" s="340"/>
      <c r="BX5" s="340"/>
      <c r="BY5" s="340"/>
      <c r="BZ5" s="340"/>
      <c r="DX5" s="19"/>
      <c r="DY5" s="19"/>
      <c r="DZ5" s="19"/>
      <c r="EA5" s="19"/>
      <c r="EB5" s="19"/>
      <c r="EC5" s="19"/>
    </row>
    <row r="6" spans="3:133" ht="31.5" thickBot="1">
      <c r="C6" s="566" t="s">
        <v>346</v>
      </c>
      <c r="J6" s="497"/>
      <c r="K6" s="498"/>
      <c r="L6" s="497"/>
      <c r="M6" s="572"/>
      <c r="N6" s="572"/>
      <c r="O6" s="572"/>
      <c r="P6" s="572"/>
      <c r="Q6" s="572"/>
      <c r="R6" s="572"/>
      <c r="S6" s="572"/>
      <c r="T6" s="573"/>
      <c r="U6" s="573"/>
      <c r="V6" s="573"/>
      <c r="W6" s="573"/>
      <c r="X6" s="573"/>
      <c r="Y6" s="573"/>
      <c r="Z6" s="573"/>
      <c r="AA6" s="573"/>
      <c r="AB6" s="497"/>
      <c r="AC6" s="497"/>
      <c r="AD6" s="497"/>
      <c r="AE6" s="497"/>
      <c r="AF6" s="497"/>
      <c r="AG6" s="497"/>
      <c r="AH6" s="497"/>
      <c r="BU6" s="340"/>
      <c r="BV6" s="340"/>
      <c r="BW6" s="340"/>
      <c r="BX6" s="340"/>
      <c r="BY6" s="340"/>
      <c r="BZ6" s="340"/>
      <c r="DX6" s="19"/>
      <c r="DY6" s="19"/>
      <c r="DZ6" s="19"/>
      <c r="EA6" s="19"/>
      <c r="EB6" s="19"/>
      <c r="EC6" s="19"/>
    </row>
    <row r="7" spans="2:133" s="381" customFormat="1" ht="189" customHeight="1" thickBot="1">
      <c r="B7" s="367" t="s">
        <v>165</v>
      </c>
      <c r="C7" s="368" t="s">
        <v>166</v>
      </c>
      <c r="D7" s="368" t="s">
        <v>167</v>
      </c>
      <c r="E7" s="369" t="s">
        <v>168</v>
      </c>
      <c r="F7" s="370" t="s">
        <v>169</v>
      </c>
      <c r="G7" s="370" t="s">
        <v>170</v>
      </c>
      <c r="H7" s="370" t="s">
        <v>171</v>
      </c>
      <c r="I7" s="371" t="s">
        <v>172</v>
      </c>
      <c r="J7" s="372" t="s">
        <v>173</v>
      </c>
      <c r="K7" s="372" t="s">
        <v>174</v>
      </c>
      <c r="L7" s="372" t="s">
        <v>175</v>
      </c>
      <c r="M7" s="372" t="s">
        <v>176</v>
      </c>
      <c r="N7" s="372" t="s">
        <v>177</v>
      </c>
      <c r="O7" s="372" t="s">
        <v>178</v>
      </c>
      <c r="P7" s="373" t="s">
        <v>179</v>
      </c>
      <c r="Q7" s="371" t="s">
        <v>347</v>
      </c>
      <c r="R7" s="374" t="s">
        <v>348</v>
      </c>
      <c r="S7" s="372" t="s">
        <v>349</v>
      </c>
      <c r="T7" s="372" t="s">
        <v>350</v>
      </c>
      <c r="U7" s="336" t="s">
        <v>184</v>
      </c>
      <c r="V7" s="335" t="s">
        <v>185</v>
      </c>
      <c r="W7" s="371" t="s">
        <v>351</v>
      </c>
      <c r="X7" s="372" t="s">
        <v>352</v>
      </c>
      <c r="Y7" s="372" t="s">
        <v>353</v>
      </c>
      <c r="Z7" s="372" t="s">
        <v>354</v>
      </c>
      <c r="AA7" s="336" t="s">
        <v>186</v>
      </c>
      <c r="AB7" s="335" t="s">
        <v>187</v>
      </c>
      <c r="AC7" s="371" t="s">
        <v>188</v>
      </c>
      <c r="AD7" s="372" t="s">
        <v>189</v>
      </c>
      <c r="AE7" s="372" t="s">
        <v>190</v>
      </c>
      <c r="AF7" s="372" t="s">
        <v>191</v>
      </c>
      <c r="AG7" s="336" t="s">
        <v>46</v>
      </c>
      <c r="AH7" s="335" t="s">
        <v>47</v>
      </c>
      <c r="AI7" s="371" t="s">
        <v>192</v>
      </c>
      <c r="AJ7" s="372" t="s">
        <v>193</v>
      </c>
      <c r="AK7" s="372" t="s">
        <v>194</v>
      </c>
      <c r="AL7" s="372" t="s">
        <v>195</v>
      </c>
      <c r="AM7" s="334" t="s">
        <v>55</v>
      </c>
      <c r="AN7" s="335" t="s">
        <v>56</v>
      </c>
      <c r="AO7" s="371" t="s">
        <v>196</v>
      </c>
      <c r="AP7" s="373" t="s">
        <v>197</v>
      </c>
      <c r="AQ7" s="371" t="s">
        <v>198</v>
      </c>
      <c r="AR7" s="373" t="s">
        <v>199</v>
      </c>
      <c r="AS7" s="371" t="s">
        <v>200</v>
      </c>
      <c r="AT7" s="372" t="s">
        <v>67</v>
      </c>
      <c r="AU7" s="375" t="s">
        <v>201</v>
      </c>
      <c r="AV7" s="371" t="s">
        <v>71</v>
      </c>
      <c r="AW7" s="373" t="s">
        <v>73</v>
      </c>
      <c r="AX7" s="371" t="s">
        <v>75</v>
      </c>
      <c r="AY7" s="373" t="s">
        <v>202</v>
      </c>
      <c r="AZ7" s="371" t="s">
        <v>203</v>
      </c>
      <c r="BA7" s="372" t="s">
        <v>81</v>
      </c>
      <c r="BB7" s="372" t="s">
        <v>204</v>
      </c>
      <c r="BC7" s="372" t="s">
        <v>205</v>
      </c>
      <c r="BD7" s="373" t="s">
        <v>206</v>
      </c>
      <c r="BE7" s="371" t="s">
        <v>207</v>
      </c>
      <c r="BF7" s="334" t="s">
        <v>89</v>
      </c>
      <c r="BG7" s="372" t="s">
        <v>208</v>
      </c>
      <c r="BH7" s="376" t="s">
        <v>209</v>
      </c>
      <c r="BI7" s="373" t="s">
        <v>355</v>
      </c>
      <c r="BJ7" s="371" t="s">
        <v>210</v>
      </c>
      <c r="BK7" s="372" t="s">
        <v>211</v>
      </c>
      <c r="BL7" s="372" t="s">
        <v>212</v>
      </c>
      <c r="BM7" s="373" t="s">
        <v>213</v>
      </c>
      <c r="BN7" s="335" t="s">
        <v>356</v>
      </c>
      <c r="BO7" s="371" t="s">
        <v>214</v>
      </c>
      <c r="BP7" s="372" t="s">
        <v>215</v>
      </c>
      <c r="BQ7" s="372" t="s">
        <v>216</v>
      </c>
      <c r="BR7" s="372" t="s">
        <v>217</v>
      </c>
      <c r="BS7" s="373" t="s">
        <v>218</v>
      </c>
      <c r="BT7" s="377" t="s">
        <v>113</v>
      </c>
      <c r="BU7" s="372" t="s">
        <v>219</v>
      </c>
      <c r="BV7" s="372" t="s">
        <v>220</v>
      </c>
      <c r="BW7" s="372" t="s">
        <v>221</v>
      </c>
      <c r="BX7" s="373" t="s">
        <v>222</v>
      </c>
      <c r="BY7" s="371" t="s">
        <v>123</v>
      </c>
      <c r="BZ7" s="378" t="s">
        <v>125</v>
      </c>
      <c r="CA7" s="602" t="s">
        <v>223</v>
      </c>
      <c r="CB7" s="602" t="s">
        <v>224</v>
      </c>
      <c r="CC7" s="602" t="s">
        <v>225</v>
      </c>
      <c r="CD7" s="602" t="s">
        <v>226</v>
      </c>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row>
    <row r="8" spans="2:133" s="381" customFormat="1" ht="111" customHeight="1" hidden="1" thickBot="1">
      <c r="B8" s="382"/>
      <c r="C8" s="383"/>
      <c r="D8" s="383"/>
      <c r="E8" s="384"/>
      <c r="F8" s="385"/>
      <c r="G8" s="385"/>
      <c r="H8" s="385" t="s">
        <v>227</v>
      </c>
      <c r="I8" s="386">
        <v>46529</v>
      </c>
      <c r="J8" s="387">
        <v>50050</v>
      </c>
      <c r="K8" s="387"/>
      <c r="L8" s="387"/>
      <c r="M8" s="387">
        <v>50050</v>
      </c>
      <c r="N8" s="387">
        <v>80998</v>
      </c>
      <c r="O8" s="387">
        <v>10</v>
      </c>
      <c r="P8" s="388" t="s">
        <v>228</v>
      </c>
      <c r="Q8" s="567">
        <v>80082</v>
      </c>
      <c r="R8" s="568">
        <v>80082</v>
      </c>
      <c r="S8" s="569"/>
      <c r="T8" s="569">
        <v>80358</v>
      </c>
      <c r="U8" s="570"/>
      <c r="V8" s="571"/>
      <c r="W8" s="567">
        <v>81010</v>
      </c>
      <c r="X8" s="569">
        <v>81010</v>
      </c>
      <c r="Y8" s="569"/>
      <c r="Z8" s="569">
        <v>310</v>
      </c>
      <c r="AA8" s="570"/>
      <c r="AB8" s="571"/>
      <c r="AC8" s="567" t="s">
        <v>229</v>
      </c>
      <c r="AD8" s="569" t="s">
        <v>229</v>
      </c>
      <c r="AE8" s="569"/>
      <c r="AF8" s="569"/>
      <c r="AG8" s="569"/>
      <c r="AH8" s="571"/>
      <c r="AI8" s="567" t="s">
        <v>230</v>
      </c>
      <c r="AJ8" s="569" t="s">
        <v>230</v>
      </c>
      <c r="AK8" s="569"/>
      <c r="AL8" s="569">
        <v>81011</v>
      </c>
      <c r="AM8" s="569"/>
      <c r="AN8" s="571"/>
      <c r="AO8" s="386" t="s">
        <v>231</v>
      </c>
      <c r="AP8" s="388" t="s">
        <v>231</v>
      </c>
      <c r="AQ8" s="386" t="s">
        <v>232</v>
      </c>
      <c r="AR8" s="388" t="s">
        <v>232</v>
      </c>
      <c r="AS8" s="386" t="s">
        <v>233</v>
      </c>
      <c r="AT8" s="387"/>
      <c r="AU8" s="390" t="s">
        <v>233</v>
      </c>
      <c r="AV8" s="386"/>
      <c r="AW8" s="388">
        <v>51040</v>
      </c>
      <c r="AX8" s="386"/>
      <c r="AY8" s="388">
        <v>50060</v>
      </c>
      <c r="AZ8" s="386">
        <v>620</v>
      </c>
      <c r="BA8" s="389" t="s">
        <v>234</v>
      </c>
      <c r="BB8" s="387">
        <v>620</v>
      </c>
      <c r="BC8" s="387"/>
      <c r="BD8" s="388"/>
      <c r="BE8" s="386">
        <v>625</v>
      </c>
      <c r="BF8" s="389"/>
      <c r="BG8" s="387">
        <v>625</v>
      </c>
      <c r="BH8" s="391"/>
      <c r="BI8" s="388"/>
      <c r="BJ8" s="386"/>
      <c r="BK8" s="389"/>
      <c r="BL8" s="387"/>
      <c r="BM8" s="388"/>
      <c r="BN8" s="500"/>
      <c r="BO8" s="386">
        <v>665</v>
      </c>
      <c r="BP8" s="387" t="s">
        <v>235</v>
      </c>
      <c r="BQ8" s="387">
        <v>665</v>
      </c>
      <c r="BR8" s="387"/>
      <c r="BS8" s="388"/>
      <c r="BT8" s="392"/>
      <c r="BU8" s="387"/>
      <c r="BV8" s="387"/>
      <c r="BW8" s="387"/>
      <c r="BX8" s="388"/>
      <c r="BY8" s="392">
        <v>50050</v>
      </c>
      <c r="BZ8" s="393">
        <v>50050</v>
      </c>
      <c r="CA8" s="379"/>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row>
    <row r="9" spans="2:133" s="381" customFormat="1" ht="220.5" customHeight="1" hidden="1" thickBot="1">
      <c r="B9" s="394" t="s">
        <v>165</v>
      </c>
      <c r="C9" s="395" t="s">
        <v>236</v>
      </c>
      <c r="D9" s="395" t="s">
        <v>237</v>
      </c>
      <c r="E9" s="393" t="s">
        <v>238</v>
      </c>
      <c r="F9" s="395" t="s">
        <v>239</v>
      </c>
      <c r="G9" s="395" t="s">
        <v>240</v>
      </c>
      <c r="H9" s="506" t="s">
        <v>241</v>
      </c>
      <c r="I9" s="401" t="s">
        <v>242</v>
      </c>
      <c r="J9" s="403" t="s">
        <v>243</v>
      </c>
      <c r="K9" s="403" t="s">
        <v>244</v>
      </c>
      <c r="L9" s="403" t="s">
        <v>245</v>
      </c>
      <c r="M9" s="403" t="s">
        <v>246</v>
      </c>
      <c r="N9" s="403" t="s">
        <v>247</v>
      </c>
      <c r="O9" s="403" t="s">
        <v>248</v>
      </c>
      <c r="P9" s="404" t="s">
        <v>249</v>
      </c>
      <c r="Q9" s="14" t="s">
        <v>250</v>
      </c>
      <c r="R9" s="17" t="s">
        <v>251</v>
      </c>
      <c r="S9" s="338" t="s">
        <v>252</v>
      </c>
      <c r="T9" s="334" t="s">
        <v>253</v>
      </c>
      <c r="U9" s="334" t="s">
        <v>254</v>
      </c>
      <c r="V9" s="335" t="s">
        <v>255</v>
      </c>
      <c r="W9" s="4" t="s">
        <v>256</v>
      </c>
      <c r="X9" s="334" t="s">
        <v>257</v>
      </c>
      <c r="Y9" s="334" t="s">
        <v>258</v>
      </c>
      <c r="Z9" s="334" t="s">
        <v>259</v>
      </c>
      <c r="AA9" s="334" t="s">
        <v>260</v>
      </c>
      <c r="AB9" s="335" t="s">
        <v>261</v>
      </c>
      <c r="AC9" s="4" t="s">
        <v>262</v>
      </c>
      <c r="AD9" s="334" t="s">
        <v>263</v>
      </c>
      <c r="AE9" s="334" t="s">
        <v>264</v>
      </c>
      <c r="AF9" s="334" t="s">
        <v>265</v>
      </c>
      <c r="AG9" s="334" t="s">
        <v>266</v>
      </c>
      <c r="AH9" s="335" t="s">
        <v>267</v>
      </c>
      <c r="AI9" s="4" t="s">
        <v>268</v>
      </c>
      <c r="AJ9" s="334" t="s">
        <v>269</v>
      </c>
      <c r="AK9" s="334" t="s">
        <v>270</v>
      </c>
      <c r="AL9" s="334" t="s">
        <v>271</v>
      </c>
      <c r="AM9" s="334" t="s">
        <v>272</v>
      </c>
      <c r="AN9" s="335" t="s">
        <v>273</v>
      </c>
      <c r="AO9" s="401" t="s">
        <v>274</v>
      </c>
      <c r="AP9" s="404" t="s">
        <v>275</v>
      </c>
      <c r="AQ9" s="507" t="s">
        <v>276</v>
      </c>
      <c r="AR9" s="508" t="s">
        <v>277</v>
      </c>
      <c r="AS9" s="401" t="s">
        <v>278</v>
      </c>
      <c r="AT9" s="403" t="s">
        <v>279</v>
      </c>
      <c r="AU9" s="509" t="s">
        <v>280</v>
      </c>
      <c r="AV9" s="401" t="s">
        <v>281</v>
      </c>
      <c r="AW9" s="404" t="s">
        <v>282</v>
      </c>
      <c r="AX9" s="401" t="s">
        <v>283</v>
      </c>
      <c r="AY9" s="404" t="s">
        <v>284</v>
      </c>
      <c r="AZ9" s="401" t="s">
        <v>285</v>
      </c>
      <c r="BA9" s="402" t="s">
        <v>286</v>
      </c>
      <c r="BB9" s="403" t="s">
        <v>287</v>
      </c>
      <c r="BC9" s="403" t="s">
        <v>288</v>
      </c>
      <c r="BD9" s="404" t="s">
        <v>289</v>
      </c>
      <c r="BE9" s="401" t="s">
        <v>290</v>
      </c>
      <c r="BF9" s="402"/>
      <c r="BG9" s="403" t="s">
        <v>291</v>
      </c>
      <c r="BH9" s="510" t="s">
        <v>292</v>
      </c>
      <c r="BI9" s="404" t="s">
        <v>293</v>
      </c>
      <c r="BJ9" s="401" t="s">
        <v>294</v>
      </c>
      <c r="BK9" s="402" t="s">
        <v>295</v>
      </c>
      <c r="BL9" s="403" t="s">
        <v>296</v>
      </c>
      <c r="BM9" s="404" t="s">
        <v>297</v>
      </c>
      <c r="BN9" s="502"/>
      <c r="BO9" s="401" t="s">
        <v>298</v>
      </c>
      <c r="BP9" s="403" t="s">
        <v>299</v>
      </c>
      <c r="BQ9" s="403" t="s">
        <v>300</v>
      </c>
      <c r="BR9" s="403" t="s">
        <v>301</v>
      </c>
      <c r="BS9" s="404" t="s">
        <v>302</v>
      </c>
      <c r="BT9" s="511" t="s">
        <v>303</v>
      </c>
      <c r="BU9" s="403" t="s">
        <v>304</v>
      </c>
      <c r="BV9" s="403" t="s">
        <v>305</v>
      </c>
      <c r="BW9" s="403" t="s">
        <v>306</v>
      </c>
      <c r="BX9" s="404" t="s">
        <v>307</v>
      </c>
      <c r="BY9" s="511" t="s">
        <v>308</v>
      </c>
      <c r="BZ9" s="506" t="s">
        <v>309</v>
      </c>
      <c r="CA9" s="379"/>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row>
    <row r="10" spans="2:133" s="411" customFormat="1" ht="21" customHeight="1" thickBot="1">
      <c r="B10" s="382"/>
      <c r="C10" s="518" t="str">
        <f>E5</f>
        <v>TN0020621</v>
      </c>
      <c r="D10" s="520" t="s">
        <v>357</v>
      </c>
      <c r="E10" s="521" t="s">
        <v>358</v>
      </c>
      <c r="F10" s="518">
        <f>H5</f>
        <v>2024</v>
      </c>
      <c r="G10" s="519"/>
      <c r="H10" s="406"/>
      <c r="I10" s="516"/>
      <c r="J10" s="517"/>
      <c r="K10" s="517"/>
      <c r="L10" s="517"/>
      <c r="M10" s="517"/>
      <c r="N10" s="455"/>
      <c r="O10" s="455"/>
      <c r="P10" s="453"/>
      <c r="Q10" s="454"/>
      <c r="R10" s="455"/>
      <c r="S10" s="456"/>
      <c r="T10" s="456"/>
      <c r="U10" s="522"/>
      <c r="V10" s="457"/>
      <c r="W10" s="454"/>
      <c r="X10" s="455"/>
      <c r="Y10" s="456"/>
      <c r="Z10" s="525"/>
      <c r="AA10" s="526"/>
      <c r="AB10" s="458"/>
      <c r="AC10" s="454"/>
      <c r="AD10" s="455"/>
      <c r="AE10" s="456"/>
      <c r="AF10" s="456"/>
      <c r="AG10" s="456"/>
      <c r="AH10" s="457"/>
      <c r="AI10" s="454"/>
      <c r="AJ10" s="455"/>
      <c r="AK10" s="456"/>
      <c r="AL10" s="456"/>
      <c r="AM10" s="456"/>
      <c r="AN10" s="457"/>
      <c r="AO10" s="454"/>
      <c r="AP10" s="453"/>
      <c r="AQ10" s="454"/>
      <c r="AR10" s="453"/>
      <c r="AS10" s="454"/>
      <c r="AT10" s="459"/>
      <c r="AU10" s="460"/>
      <c r="AV10" s="461"/>
      <c r="AW10" s="453"/>
      <c r="AX10" s="461"/>
      <c r="AY10" s="462"/>
      <c r="AZ10" s="454"/>
      <c r="BA10" s="456"/>
      <c r="BB10" s="455"/>
      <c r="BC10" s="456"/>
      <c r="BD10" s="458"/>
      <c r="BE10" s="454"/>
      <c r="BF10" s="455"/>
      <c r="BG10" s="455"/>
      <c r="BH10" s="456"/>
      <c r="BI10" s="463"/>
      <c r="BJ10" s="454"/>
      <c r="BK10" s="456"/>
      <c r="BL10" s="455"/>
      <c r="BM10" s="457"/>
      <c r="BN10" s="463"/>
      <c r="BO10" s="454"/>
      <c r="BP10" s="456"/>
      <c r="BQ10" s="455"/>
      <c r="BR10" s="456"/>
      <c r="BS10" s="458"/>
      <c r="BT10" s="408"/>
      <c r="BU10" s="456"/>
      <c r="BV10" s="456"/>
      <c r="BW10" s="456"/>
      <c r="BX10" s="457"/>
      <c r="BY10" s="464"/>
      <c r="BZ10" s="464"/>
      <c r="CA10" s="464"/>
      <c r="CB10" s="464"/>
      <c r="CC10" s="464"/>
      <c r="CD10" s="464"/>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0"/>
      <c r="DK10" s="410"/>
      <c r="DL10" s="410"/>
      <c r="DM10" s="410"/>
      <c r="DN10" s="410"/>
      <c r="DO10" s="410"/>
      <c r="DP10" s="410"/>
      <c r="DQ10" s="410"/>
      <c r="DR10" s="410"/>
      <c r="DS10" s="410"/>
      <c r="DT10" s="410"/>
      <c r="DU10" s="410"/>
      <c r="DV10" s="410"/>
      <c r="DW10" s="410"/>
      <c r="DX10" s="410"/>
      <c r="DY10" s="410"/>
      <c r="DZ10" s="410"/>
      <c r="EA10" s="410"/>
      <c r="EB10" s="410"/>
      <c r="EC10" s="410"/>
    </row>
    <row r="11" spans="2:133" s="381" customFormat="1" ht="21" customHeight="1">
      <c r="B11" s="380"/>
      <c r="C11" s="412"/>
      <c r="D11" s="412"/>
      <c r="E11" s="412"/>
      <c r="F11" s="687" t="s">
        <v>316</v>
      </c>
      <c r="G11" s="688"/>
      <c r="H11" s="689"/>
      <c r="I11" s="512"/>
      <c r="J11" s="513"/>
      <c r="K11" s="513"/>
      <c r="L11" s="514"/>
      <c r="M11" s="514"/>
      <c r="N11" s="515"/>
      <c r="O11" s="515"/>
      <c r="P11" s="413">
        <v>999</v>
      </c>
      <c r="Q11" s="530"/>
      <c r="R11" s="531">
        <v>15</v>
      </c>
      <c r="S11" s="531">
        <v>9999</v>
      </c>
      <c r="T11" s="532"/>
      <c r="U11" s="558"/>
      <c r="V11" s="533"/>
      <c r="W11" s="530"/>
      <c r="X11" s="531"/>
      <c r="Y11" s="531"/>
      <c r="Z11" s="534"/>
      <c r="AA11" s="558"/>
      <c r="AB11" s="533"/>
      <c r="AC11" s="530"/>
      <c r="AD11" s="531">
        <v>3</v>
      </c>
      <c r="AE11" s="531">
        <v>9999</v>
      </c>
      <c r="AF11" s="532"/>
      <c r="AG11" s="532"/>
      <c r="AH11" s="535"/>
      <c r="AI11" s="530"/>
      <c r="AJ11" s="531">
        <v>45</v>
      </c>
      <c r="AK11" s="531">
        <v>9999</v>
      </c>
      <c r="AL11" s="532"/>
      <c r="AM11" s="558"/>
      <c r="AN11" s="533"/>
      <c r="AO11" s="530"/>
      <c r="AP11" s="535"/>
      <c r="AQ11" s="536"/>
      <c r="AR11" s="537">
        <v>9</v>
      </c>
      <c r="AS11" s="530"/>
      <c r="AT11" s="538"/>
      <c r="AU11" s="537">
        <v>1</v>
      </c>
      <c r="AV11" s="530"/>
      <c r="AW11" s="537">
        <v>126</v>
      </c>
      <c r="AX11" s="530"/>
      <c r="AY11" s="539"/>
      <c r="AZ11" s="530"/>
      <c r="BA11" s="540"/>
      <c r="BB11" s="541"/>
      <c r="BC11" s="542"/>
      <c r="BD11" s="543"/>
      <c r="BE11" s="530"/>
      <c r="BF11" s="538"/>
      <c r="BG11" s="546"/>
      <c r="BH11" s="544"/>
      <c r="BI11" s="543"/>
      <c r="BJ11" s="530"/>
      <c r="BK11" s="540"/>
      <c r="BL11" s="541">
        <v>9999</v>
      </c>
      <c r="BM11" s="542">
        <v>9999</v>
      </c>
      <c r="BN11" s="561"/>
      <c r="BO11" s="545"/>
      <c r="BP11" s="546"/>
      <c r="BQ11" s="541">
        <v>9999</v>
      </c>
      <c r="BR11" s="542">
        <v>9999</v>
      </c>
      <c r="BS11" s="543"/>
      <c r="BT11" s="547"/>
      <c r="BU11" s="532"/>
      <c r="BV11" s="532"/>
      <c r="BW11" s="532"/>
      <c r="BX11" s="535"/>
      <c r="BY11" s="548"/>
      <c r="BZ11" s="548"/>
      <c r="CA11" s="548"/>
      <c r="CB11" s="608"/>
      <c r="CC11" s="548"/>
      <c r="CD11" s="608"/>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row>
    <row r="12" spans="2:133" s="381" customFormat="1" ht="21" customHeight="1" thickBot="1">
      <c r="B12" s="380"/>
      <c r="C12" s="412"/>
      <c r="D12" s="412"/>
      <c r="E12" s="412"/>
      <c r="F12" s="690" t="s">
        <v>317</v>
      </c>
      <c r="G12" s="691"/>
      <c r="H12" s="692"/>
      <c r="I12" s="414"/>
      <c r="J12" s="415"/>
      <c r="K12" s="415"/>
      <c r="L12" s="416"/>
      <c r="M12" s="416"/>
      <c r="N12" s="417"/>
      <c r="O12" s="418"/>
      <c r="P12" s="419"/>
      <c r="Q12" s="420"/>
      <c r="R12" s="409"/>
      <c r="S12" s="409"/>
      <c r="T12" s="524">
        <v>40</v>
      </c>
      <c r="U12" s="418"/>
      <c r="V12" s="419"/>
      <c r="W12" s="420"/>
      <c r="X12" s="409"/>
      <c r="Y12" s="409"/>
      <c r="Z12" s="524"/>
      <c r="AA12" s="418"/>
      <c r="AB12" s="419"/>
      <c r="AC12" s="420"/>
      <c r="AD12" s="409"/>
      <c r="AE12" s="409"/>
      <c r="AF12" s="524">
        <v>0</v>
      </c>
      <c r="AG12" s="418"/>
      <c r="AH12" s="419"/>
      <c r="AI12" s="420"/>
      <c r="AJ12" s="409"/>
      <c r="AK12" s="409"/>
      <c r="AL12" s="524">
        <v>40</v>
      </c>
      <c r="AM12" s="418"/>
      <c r="AN12" s="419"/>
      <c r="AO12" s="420"/>
      <c r="AP12" s="421">
        <v>6</v>
      </c>
      <c r="AQ12" s="422"/>
      <c r="AR12" s="421">
        <v>6</v>
      </c>
      <c r="AS12" s="420"/>
      <c r="AT12" s="409"/>
      <c r="AU12" s="423"/>
      <c r="AV12" s="420"/>
      <c r="AW12" s="423"/>
      <c r="AX12" s="420"/>
      <c r="AY12" s="424"/>
      <c r="AZ12" s="420"/>
      <c r="BA12" s="425"/>
      <c r="BB12" s="426"/>
      <c r="BC12" s="427"/>
      <c r="BD12" s="428"/>
      <c r="BE12" s="420"/>
      <c r="BF12" s="409"/>
      <c r="BG12" s="431"/>
      <c r="BH12" s="429"/>
      <c r="BI12" s="428"/>
      <c r="BJ12" s="420"/>
      <c r="BK12" s="425"/>
      <c r="BL12" s="426"/>
      <c r="BM12" s="427"/>
      <c r="BN12" s="421"/>
      <c r="BO12" s="430"/>
      <c r="BP12" s="431"/>
      <c r="BQ12" s="426"/>
      <c r="BR12" s="427"/>
      <c r="BS12" s="428"/>
      <c r="BT12" s="432"/>
      <c r="BU12" s="433"/>
      <c r="BV12" s="433"/>
      <c r="BW12" s="433"/>
      <c r="BX12" s="434"/>
      <c r="BY12" s="435"/>
      <c r="BZ12" s="435"/>
      <c r="CA12" s="435"/>
      <c r="CB12" s="435"/>
      <c r="CC12" s="435"/>
      <c r="CD12" s="435"/>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c r="DI12" s="380"/>
      <c r="DJ12" s="380"/>
      <c r="DK12" s="380"/>
      <c r="DL12" s="380"/>
      <c r="DM12" s="380"/>
      <c r="DN12" s="380"/>
      <c r="DO12" s="380"/>
      <c r="DP12" s="380"/>
      <c r="DQ12" s="380"/>
      <c r="DR12" s="380"/>
      <c r="DS12" s="380"/>
      <c r="DT12" s="380"/>
      <c r="DU12" s="380"/>
      <c r="DV12" s="380"/>
      <c r="DW12" s="380"/>
      <c r="DX12" s="380"/>
      <c r="DY12" s="380"/>
      <c r="DZ12" s="380"/>
      <c r="EA12" s="380"/>
      <c r="EB12" s="380"/>
      <c r="EC12" s="380"/>
    </row>
    <row r="13" spans="2:133" s="381" customFormat="1" ht="21" customHeight="1" thickBot="1">
      <c r="B13" s="380"/>
      <c r="C13" s="412"/>
      <c r="D13" s="412"/>
      <c r="E13" s="412"/>
      <c r="F13" s="693" t="s">
        <v>359</v>
      </c>
      <c r="G13" s="694"/>
      <c r="H13" s="695"/>
      <c r="I13" s="436"/>
      <c r="J13" s="437"/>
      <c r="K13" s="437"/>
      <c r="L13" s="437"/>
      <c r="M13" s="437"/>
      <c r="N13" s="438"/>
      <c r="O13" s="438"/>
      <c r="P13" s="439"/>
      <c r="Q13" s="440"/>
      <c r="R13" s="441">
        <v>9.9</v>
      </c>
      <c r="S13" s="441">
        <v>61</v>
      </c>
      <c r="T13" s="441">
        <v>85</v>
      </c>
      <c r="U13" s="471">
        <v>13.3</v>
      </c>
      <c r="V13" s="472">
        <v>82</v>
      </c>
      <c r="W13" s="440"/>
      <c r="X13" s="441"/>
      <c r="Y13" s="441"/>
      <c r="Z13" s="441"/>
      <c r="AA13" s="471"/>
      <c r="AB13" s="472"/>
      <c r="AC13" s="440"/>
      <c r="AD13" s="441">
        <v>1.3</v>
      </c>
      <c r="AE13" s="441">
        <v>8.2</v>
      </c>
      <c r="AF13" s="441">
        <v>9999</v>
      </c>
      <c r="AG13" s="441">
        <v>2</v>
      </c>
      <c r="AH13" s="442">
        <v>12.3</v>
      </c>
      <c r="AI13" s="440"/>
      <c r="AJ13" s="441">
        <v>30</v>
      </c>
      <c r="AK13" s="441">
        <v>185</v>
      </c>
      <c r="AL13" s="441">
        <v>85</v>
      </c>
      <c r="AM13" s="471">
        <v>40</v>
      </c>
      <c r="AN13" s="472">
        <v>247</v>
      </c>
      <c r="AO13" s="440"/>
      <c r="AP13" s="442"/>
      <c r="AQ13" s="440"/>
      <c r="AR13" s="439"/>
      <c r="AS13" s="440"/>
      <c r="AT13" s="438"/>
      <c r="AU13" s="439"/>
      <c r="AV13" s="440"/>
      <c r="AW13" s="442">
        <v>941</v>
      </c>
      <c r="AX13" s="440"/>
      <c r="AY13" s="539"/>
      <c r="AZ13" s="440"/>
      <c r="BA13" s="443"/>
      <c r="BB13" s="444"/>
      <c r="BC13" s="445"/>
      <c r="BD13" s="446"/>
      <c r="BE13" s="440"/>
      <c r="BF13" s="438"/>
      <c r="BG13" s="449"/>
      <c r="BH13" s="447"/>
      <c r="BI13" s="446"/>
      <c r="BJ13" s="440"/>
      <c r="BK13" s="443"/>
      <c r="BL13" s="444">
        <v>9999</v>
      </c>
      <c r="BM13" s="445">
        <v>9999</v>
      </c>
      <c r="BN13" s="442"/>
      <c r="BO13" s="448"/>
      <c r="BP13" s="449"/>
      <c r="BQ13" s="444">
        <v>9999</v>
      </c>
      <c r="BR13" s="445">
        <v>9999</v>
      </c>
      <c r="BS13" s="446"/>
      <c r="BT13" s="450"/>
      <c r="BU13" s="437"/>
      <c r="BV13" s="437"/>
      <c r="BW13" s="437"/>
      <c r="BX13" s="451"/>
      <c r="BY13" s="452"/>
      <c r="BZ13" s="452"/>
      <c r="CA13" s="452"/>
      <c r="CB13" s="609"/>
      <c r="CC13" s="452"/>
      <c r="CD13" s="609"/>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380"/>
      <c r="DJ13" s="380"/>
      <c r="DK13" s="380"/>
      <c r="DL13" s="380"/>
      <c r="DM13" s="380"/>
      <c r="DN13" s="380"/>
      <c r="DO13" s="380"/>
      <c r="DP13" s="380"/>
      <c r="DQ13" s="380"/>
      <c r="DR13" s="380"/>
      <c r="DS13" s="380"/>
      <c r="DT13" s="380"/>
      <c r="DU13" s="380"/>
      <c r="DV13" s="380"/>
      <c r="DW13" s="380"/>
      <c r="DX13" s="380"/>
      <c r="DY13" s="380"/>
      <c r="DZ13" s="380"/>
      <c r="EA13" s="380"/>
      <c r="EB13" s="380"/>
      <c r="EC13" s="380"/>
    </row>
    <row r="14" spans="3:78" s="339" customFormat="1" ht="15.75">
      <c r="C14" s="357"/>
      <c r="D14" s="357"/>
      <c r="E14" s="357"/>
      <c r="F14" s="347"/>
      <c r="G14" s="347"/>
      <c r="H14" s="347"/>
      <c r="I14" s="364"/>
      <c r="J14" s="365"/>
      <c r="K14" s="365"/>
      <c r="L14" s="365"/>
      <c r="M14" s="365"/>
      <c r="N14" s="366"/>
      <c r="O14" s="366"/>
      <c r="P14" s="366"/>
      <c r="Q14" s="366"/>
      <c r="R14" s="682" t="s">
        <v>360</v>
      </c>
      <c r="S14" s="683"/>
      <c r="T14" s="683"/>
      <c r="U14" s="684"/>
      <c r="V14" s="685"/>
      <c r="W14" s="366"/>
      <c r="X14" s="682" t="s">
        <v>360</v>
      </c>
      <c r="Y14" s="683"/>
      <c r="Z14" s="683"/>
      <c r="AA14" s="684"/>
      <c r="AB14" s="685"/>
      <c r="AC14" s="366"/>
      <c r="AD14" s="682" t="s">
        <v>360</v>
      </c>
      <c r="AE14" s="683"/>
      <c r="AF14" s="683"/>
      <c r="AG14" s="684"/>
      <c r="AH14" s="685"/>
      <c r="AI14" s="366"/>
      <c r="AJ14" s="682" t="s">
        <v>360</v>
      </c>
      <c r="AK14" s="683"/>
      <c r="AL14" s="683"/>
      <c r="AM14" s="684"/>
      <c r="AN14" s="685"/>
      <c r="AO14" s="366"/>
      <c r="AP14" s="366"/>
      <c r="AQ14" s="366"/>
      <c r="AR14" s="366"/>
      <c r="AS14" s="366"/>
      <c r="AT14" s="366"/>
      <c r="AU14" s="366"/>
      <c r="AV14" s="366"/>
      <c r="AW14" s="366"/>
      <c r="AX14" s="366"/>
      <c r="AY14" s="364"/>
      <c r="AZ14" s="366"/>
      <c r="BA14" s="366"/>
      <c r="BB14" s="682" t="s">
        <v>360</v>
      </c>
      <c r="BC14" s="686"/>
      <c r="BD14" s="475"/>
      <c r="BE14" s="476"/>
      <c r="BF14" s="476"/>
      <c r="BG14" s="476"/>
      <c r="BH14" s="477" t="s">
        <v>360</v>
      </c>
      <c r="BI14" s="478"/>
      <c r="BJ14" s="476"/>
      <c r="BK14" s="476"/>
      <c r="BL14" s="682" t="s">
        <v>360</v>
      </c>
      <c r="BM14" s="686"/>
      <c r="BN14" s="606"/>
      <c r="BO14" s="476"/>
      <c r="BP14" s="476"/>
      <c r="BQ14" s="682" t="s">
        <v>360</v>
      </c>
      <c r="BR14" s="686"/>
      <c r="BS14" s="475"/>
      <c r="BT14" s="475"/>
      <c r="BU14" s="479"/>
      <c r="BV14" s="479"/>
      <c r="BW14" s="479"/>
      <c r="BX14" s="479"/>
      <c r="BY14" s="479"/>
      <c r="BZ14" s="479"/>
    </row>
    <row r="15" spans="3:78" s="339" customFormat="1" ht="15.75">
      <c r="C15" s="357"/>
      <c r="D15" s="357"/>
      <c r="E15" s="357"/>
      <c r="F15" s="347"/>
      <c r="G15" s="347"/>
      <c r="H15" s="347"/>
      <c r="I15" s="358"/>
      <c r="J15" s="359"/>
      <c r="K15" s="359"/>
      <c r="L15" s="359"/>
      <c r="M15" s="359"/>
      <c r="N15" s="360"/>
      <c r="O15" s="360"/>
      <c r="P15" s="360"/>
      <c r="Q15" s="360"/>
      <c r="R15" s="677" t="s">
        <v>361</v>
      </c>
      <c r="S15" s="679"/>
      <c r="T15" s="679"/>
      <c r="U15" s="680"/>
      <c r="V15" s="681"/>
      <c r="W15" s="360"/>
      <c r="X15" s="677" t="s">
        <v>361</v>
      </c>
      <c r="Y15" s="679"/>
      <c r="Z15" s="679"/>
      <c r="AA15" s="680"/>
      <c r="AB15" s="681"/>
      <c r="AC15" s="360"/>
      <c r="AD15" s="677" t="s">
        <v>361</v>
      </c>
      <c r="AE15" s="679"/>
      <c r="AF15" s="679"/>
      <c r="AG15" s="680"/>
      <c r="AH15" s="681"/>
      <c r="AI15" s="360"/>
      <c r="AJ15" s="677" t="s">
        <v>361</v>
      </c>
      <c r="AK15" s="679"/>
      <c r="AL15" s="679"/>
      <c r="AM15" s="680"/>
      <c r="AN15" s="681"/>
      <c r="AO15" s="360"/>
      <c r="AP15" s="360"/>
      <c r="AQ15" s="360"/>
      <c r="AR15" s="360"/>
      <c r="AS15" s="360"/>
      <c r="AT15" s="360"/>
      <c r="AU15" s="360"/>
      <c r="AV15" s="360"/>
      <c r="AW15" s="360"/>
      <c r="AX15" s="360"/>
      <c r="AY15" s="358"/>
      <c r="AZ15" s="360"/>
      <c r="BA15" s="360"/>
      <c r="BB15" s="697" t="s">
        <v>361</v>
      </c>
      <c r="BC15" s="698"/>
      <c r="BD15" s="480"/>
      <c r="BE15" s="481"/>
      <c r="BF15" s="481"/>
      <c r="BG15" s="481"/>
      <c r="BH15" s="482" t="s">
        <v>361</v>
      </c>
      <c r="BI15" s="483"/>
      <c r="BJ15" s="481"/>
      <c r="BK15" s="481"/>
      <c r="BL15" s="677" t="s">
        <v>361</v>
      </c>
      <c r="BM15" s="678"/>
      <c r="BN15" s="603"/>
      <c r="BO15" s="481"/>
      <c r="BP15" s="481"/>
      <c r="BQ15" s="677" t="s">
        <v>361</v>
      </c>
      <c r="BR15" s="678"/>
      <c r="BS15" s="480"/>
      <c r="BT15" s="480"/>
      <c r="BU15" s="484"/>
      <c r="BV15" s="484"/>
      <c r="BW15" s="484"/>
      <c r="BX15" s="484"/>
      <c r="BY15" s="484"/>
      <c r="BZ15" s="484"/>
    </row>
    <row r="16" spans="3:78" s="339" customFormat="1" ht="32.25" customHeight="1">
      <c r="C16" s="696" t="s">
        <v>362</v>
      </c>
      <c r="D16" s="696"/>
      <c r="E16" s="696"/>
      <c r="F16" s="696"/>
      <c r="G16" s="696"/>
      <c r="H16" s="696"/>
      <c r="I16" s="358"/>
      <c r="J16" s="359"/>
      <c r="K16" s="359"/>
      <c r="L16" s="359"/>
      <c r="M16" s="359"/>
      <c r="N16" s="360"/>
      <c r="O16" s="360"/>
      <c r="P16" s="360"/>
      <c r="Q16" s="360"/>
      <c r="R16" s="677" t="s">
        <v>363</v>
      </c>
      <c r="S16" s="679"/>
      <c r="T16" s="679"/>
      <c r="U16" s="680"/>
      <c r="V16" s="681"/>
      <c r="W16" s="360"/>
      <c r="X16" s="677" t="s">
        <v>363</v>
      </c>
      <c r="Y16" s="679"/>
      <c r="Z16" s="679"/>
      <c r="AA16" s="680"/>
      <c r="AB16" s="681"/>
      <c r="AC16" s="360"/>
      <c r="AD16" s="677" t="s">
        <v>363</v>
      </c>
      <c r="AE16" s="679"/>
      <c r="AF16" s="679"/>
      <c r="AG16" s="680"/>
      <c r="AH16" s="681"/>
      <c r="AI16" s="360"/>
      <c r="AJ16" s="677" t="s">
        <v>363</v>
      </c>
      <c r="AK16" s="679"/>
      <c r="AL16" s="679"/>
      <c r="AM16" s="680"/>
      <c r="AN16" s="681"/>
      <c r="AO16" s="360"/>
      <c r="AP16" s="360"/>
      <c r="AQ16" s="360"/>
      <c r="AR16" s="360"/>
      <c r="AS16" s="360"/>
      <c r="AT16" s="360"/>
      <c r="AU16" s="360"/>
      <c r="AV16" s="360"/>
      <c r="AW16" s="360"/>
      <c r="AX16" s="360"/>
      <c r="AY16" s="358"/>
      <c r="AZ16" s="360"/>
      <c r="BA16" s="360"/>
      <c r="BB16" s="604" t="s">
        <v>363</v>
      </c>
      <c r="BC16" s="605"/>
      <c r="BD16" s="480"/>
      <c r="BE16" s="481"/>
      <c r="BF16" s="481"/>
      <c r="BG16" s="481"/>
      <c r="BH16" s="482" t="s">
        <v>363</v>
      </c>
      <c r="BI16" s="483"/>
      <c r="BJ16" s="481"/>
      <c r="BK16" s="481"/>
      <c r="BL16" s="604" t="s">
        <v>363</v>
      </c>
      <c r="BM16" s="605"/>
      <c r="BN16" s="495"/>
      <c r="BO16" s="481"/>
      <c r="BP16" s="481"/>
      <c r="BQ16" s="604" t="s">
        <v>363</v>
      </c>
      <c r="BR16" s="605"/>
      <c r="BS16" s="480"/>
      <c r="BT16" s="480"/>
      <c r="BU16" s="484"/>
      <c r="BV16" s="484"/>
      <c r="BW16" s="484"/>
      <c r="BX16" s="484"/>
      <c r="BY16" s="484"/>
      <c r="BZ16" s="484"/>
    </row>
    <row r="17" spans="3:78" s="339" customFormat="1" ht="39" customHeight="1" thickBot="1">
      <c r="C17" s="696"/>
      <c r="D17" s="696"/>
      <c r="E17" s="696"/>
      <c r="F17" s="696"/>
      <c r="G17" s="696"/>
      <c r="H17" s="696"/>
      <c r="I17" s="358"/>
      <c r="J17" s="359"/>
      <c r="K17" s="359"/>
      <c r="L17" s="359"/>
      <c r="M17" s="359"/>
      <c r="N17" s="360"/>
      <c r="O17" s="360"/>
      <c r="P17" s="360"/>
      <c r="Q17" s="360"/>
      <c r="R17" s="672" t="s">
        <v>364</v>
      </c>
      <c r="S17" s="674"/>
      <c r="T17" s="674"/>
      <c r="U17" s="675"/>
      <c r="V17" s="676"/>
      <c r="W17" s="360"/>
      <c r="X17" s="672" t="s">
        <v>364</v>
      </c>
      <c r="Y17" s="674"/>
      <c r="Z17" s="674"/>
      <c r="AA17" s="675"/>
      <c r="AB17" s="676"/>
      <c r="AC17" s="360"/>
      <c r="AD17" s="672" t="s">
        <v>364</v>
      </c>
      <c r="AE17" s="674"/>
      <c r="AF17" s="674"/>
      <c r="AG17" s="675"/>
      <c r="AH17" s="676"/>
      <c r="AI17" s="360"/>
      <c r="AJ17" s="672" t="s">
        <v>364</v>
      </c>
      <c r="AK17" s="674"/>
      <c r="AL17" s="674"/>
      <c r="AM17" s="675"/>
      <c r="AN17" s="676"/>
      <c r="AO17" s="360"/>
      <c r="AP17" s="360"/>
      <c r="AQ17" s="360"/>
      <c r="AR17" s="360"/>
      <c r="AS17" s="360"/>
      <c r="AT17" s="360"/>
      <c r="AU17" s="360"/>
      <c r="AV17" s="360"/>
      <c r="AW17" s="360"/>
      <c r="AX17" s="360"/>
      <c r="AY17" s="358"/>
      <c r="AZ17" s="360"/>
      <c r="BA17" s="360"/>
      <c r="BB17" s="672" t="s">
        <v>364</v>
      </c>
      <c r="BC17" s="673"/>
      <c r="BD17" s="480"/>
      <c r="BE17" s="481"/>
      <c r="BF17" s="481"/>
      <c r="BG17" s="481"/>
      <c r="BH17" s="485" t="s">
        <v>365</v>
      </c>
      <c r="BI17" s="483"/>
      <c r="BJ17" s="481"/>
      <c r="BK17" s="481"/>
      <c r="BL17" s="672" t="s">
        <v>364</v>
      </c>
      <c r="BM17" s="673"/>
      <c r="BN17" s="603"/>
      <c r="BO17" s="481"/>
      <c r="BP17" s="481"/>
      <c r="BQ17" s="672" t="s">
        <v>364</v>
      </c>
      <c r="BR17" s="673"/>
      <c r="BS17" s="480"/>
      <c r="BT17" s="480"/>
      <c r="BU17" s="484"/>
      <c r="BV17" s="484"/>
      <c r="BW17" s="484"/>
      <c r="BX17" s="484"/>
      <c r="BY17" s="484"/>
      <c r="BZ17" s="484"/>
    </row>
    <row r="18" spans="3:78" s="339" customFormat="1" ht="32.25" thickBot="1" thickTop="1">
      <c r="C18" s="565" t="s">
        <v>366</v>
      </c>
      <c r="D18" s="357"/>
      <c r="E18" s="357"/>
      <c r="F18" s="347"/>
      <c r="G18" s="347"/>
      <c r="H18" s="347"/>
      <c r="I18" s="358"/>
      <c r="J18" s="359"/>
      <c r="K18" s="359"/>
      <c r="L18" s="359"/>
      <c r="M18" s="359"/>
      <c r="N18" s="360"/>
      <c r="O18" s="360"/>
      <c r="P18" s="360"/>
      <c r="Q18" s="360"/>
      <c r="R18" s="360"/>
      <c r="S18" s="360"/>
      <c r="T18" s="361"/>
      <c r="U18" s="361"/>
      <c r="V18" s="361"/>
      <c r="W18" s="360"/>
      <c r="X18" s="360"/>
      <c r="Y18" s="360"/>
      <c r="Z18" s="362"/>
      <c r="AA18" s="362"/>
      <c r="AB18" s="362"/>
      <c r="AC18" s="360"/>
      <c r="AD18" s="360"/>
      <c r="AE18" s="360"/>
      <c r="AF18" s="361"/>
      <c r="AG18" s="361"/>
      <c r="AH18" s="361"/>
      <c r="AI18" s="360"/>
      <c r="AJ18" s="360"/>
      <c r="AK18" s="360"/>
      <c r="AL18" s="361"/>
      <c r="AM18" s="361"/>
      <c r="AN18" s="361"/>
      <c r="AO18" s="360"/>
      <c r="AP18" s="360"/>
      <c r="AQ18" s="360"/>
      <c r="AR18" s="360"/>
      <c r="AS18" s="360"/>
      <c r="AT18" s="360"/>
      <c r="AU18" s="360"/>
      <c r="AV18" s="360"/>
      <c r="AW18" s="360"/>
      <c r="AX18" s="360"/>
      <c r="AY18" s="358"/>
      <c r="AZ18" s="360"/>
      <c r="BA18" s="360"/>
      <c r="BB18" s="679"/>
      <c r="BC18" s="679"/>
      <c r="BD18" s="480"/>
      <c r="BE18" s="481"/>
      <c r="BF18" s="481"/>
      <c r="BG18" s="481"/>
      <c r="BH18" s="603"/>
      <c r="BI18" s="495"/>
      <c r="BJ18" s="481"/>
      <c r="BK18" s="562" t="s">
        <v>367</v>
      </c>
      <c r="BL18" s="563">
        <v>11263</v>
      </c>
      <c r="BM18" s="495"/>
      <c r="BN18" s="603"/>
      <c r="BO18" s="481"/>
      <c r="BP18" s="562" t="s">
        <v>368</v>
      </c>
      <c r="BQ18" s="563">
        <v>4416</v>
      </c>
      <c r="BR18" s="495"/>
      <c r="BS18" s="480"/>
      <c r="BT18" s="480"/>
      <c r="BU18" s="484"/>
      <c r="BV18" s="484"/>
      <c r="BW18" s="484"/>
      <c r="BX18" s="484"/>
      <c r="BY18" s="484"/>
      <c r="BZ18" s="484"/>
    </row>
    <row r="19" spans="2:133" s="381" customFormat="1" ht="236.25" thickBot="1">
      <c r="B19" s="367" t="s">
        <v>165</v>
      </c>
      <c r="C19" s="368" t="s">
        <v>166</v>
      </c>
      <c r="D19" s="368" t="s">
        <v>167</v>
      </c>
      <c r="E19" s="369" t="s">
        <v>168</v>
      </c>
      <c r="F19" s="370" t="s">
        <v>169</v>
      </c>
      <c r="G19" s="370" t="s">
        <v>170</v>
      </c>
      <c r="H19" s="370" t="s">
        <v>171</v>
      </c>
      <c r="I19" s="371" t="s">
        <v>172</v>
      </c>
      <c r="J19" s="372" t="s">
        <v>173</v>
      </c>
      <c r="K19" s="372" t="s">
        <v>174</v>
      </c>
      <c r="L19" s="372" t="s">
        <v>175</v>
      </c>
      <c r="M19" s="372" t="s">
        <v>176</v>
      </c>
      <c r="N19" s="372" t="s">
        <v>177</v>
      </c>
      <c r="O19" s="372" t="s">
        <v>178</v>
      </c>
      <c r="P19" s="373" t="s">
        <v>179</v>
      </c>
      <c r="Q19" s="371" t="s">
        <v>347</v>
      </c>
      <c r="R19" s="372" t="s">
        <v>348</v>
      </c>
      <c r="S19" s="372" t="s">
        <v>349</v>
      </c>
      <c r="T19" s="372" t="s">
        <v>350</v>
      </c>
      <c r="U19" s="336" t="s">
        <v>184</v>
      </c>
      <c r="V19" s="335" t="s">
        <v>185</v>
      </c>
      <c r="W19" s="371" t="s">
        <v>351</v>
      </c>
      <c r="X19" s="372" t="s">
        <v>352</v>
      </c>
      <c r="Y19" s="372" t="s">
        <v>353</v>
      </c>
      <c r="Z19" s="372" t="s">
        <v>354</v>
      </c>
      <c r="AA19" s="336" t="s">
        <v>186</v>
      </c>
      <c r="AB19" s="335" t="s">
        <v>187</v>
      </c>
      <c r="AC19" s="371" t="s">
        <v>188</v>
      </c>
      <c r="AD19" s="372" t="s">
        <v>189</v>
      </c>
      <c r="AE19" s="372" t="s">
        <v>190</v>
      </c>
      <c r="AF19" s="372" t="s">
        <v>191</v>
      </c>
      <c r="AG19" s="336" t="s">
        <v>46</v>
      </c>
      <c r="AH19" s="335" t="s">
        <v>47</v>
      </c>
      <c r="AI19" s="371" t="s">
        <v>192</v>
      </c>
      <c r="AJ19" s="372" t="s">
        <v>193</v>
      </c>
      <c r="AK19" s="372" t="s">
        <v>194</v>
      </c>
      <c r="AL19" s="372" t="s">
        <v>195</v>
      </c>
      <c r="AM19" s="334" t="s">
        <v>55</v>
      </c>
      <c r="AN19" s="335" t="s">
        <v>56</v>
      </c>
      <c r="AO19" s="371" t="s">
        <v>196</v>
      </c>
      <c r="AP19" s="373" t="s">
        <v>197</v>
      </c>
      <c r="AQ19" s="371" t="s">
        <v>198</v>
      </c>
      <c r="AR19" s="373" t="s">
        <v>199</v>
      </c>
      <c r="AS19" s="371" t="s">
        <v>200</v>
      </c>
      <c r="AT19" s="372" t="s">
        <v>67</v>
      </c>
      <c r="AU19" s="375" t="s">
        <v>201</v>
      </c>
      <c r="AV19" s="371" t="s">
        <v>71</v>
      </c>
      <c r="AW19" s="373" t="s">
        <v>73</v>
      </c>
      <c r="AX19" s="371" t="s">
        <v>75</v>
      </c>
      <c r="AY19" s="373" t="s">
        <v>202</v>
      </c>
      <c r="AZ19" s="371" t="s">
        <v>203</v>
      </c>
      <c r="BA19" s="372" t="s">
        <v>81</v>
      </c>
      <c r="BB19" s="372" t="s">
        <v>204</v>
      </c>
      <c r="BC19" s="372" t="s">
        <v>205</v>
      </c>
      <c r="BD19" s="373" t="s">
        <v>206</v>
      </c>
      <c r="BE19" s="371" t="s">
        <v>207</v>
      </c>
      <c r="BF19" s="334" t="s">
        <v>89</v>
      </c>
      <c r="BG19" s="372" t="s">
        <v>208</v>
      </c>
      <c r="BH19" s="376" t="s">
        <v>209</v>
      </c>
      <c r="BI19" s="373" t="s">
        <v>355</v>
      </c>
      <c r="BJ19" s="371" t="s">
        <v>210</v>
      </c>
      <c r="BK19" s="372" t="s">
        <v>211</v>
      </c>
      <c r="BL19" s="372" t="s">
        <v>212</v>
      </c>
      <c r="BM19" s="373" t="s">
        <v>213</v>
      </c>
      <c r="BN19" s="335" t="s">
        <v>356</v>
      </c>
      <c r="BO19" s="371" t="s">
        <v>214</v>
      </c>
      <c r="BP19" s="372" t="s">
        <v>215</v>
      </c>
      <c r="BQ19" s="372" t="s">
        <v>216</v>
      </c>
      <c r="BR19" s="372" t="s">
        <v>217</v>
      </c>
      <c r="BS19" s="373" t="s">
        <v>218</v>
      </c>
      <c r="BT19" s="377" t="s">
        <v>113</v>
      </c>
      <c r="BU19" s="372" t="s">
        <v>219</v>
      </c>
      <c r="BV19" s="372" t="s">
        <v>220</v>
      </c>
      <c r="BW19" s="372" t="s">
        <v>221</v>
      </c>
      <c r="BX19" s="373" t="s">
        <v>222</v>
      </c>
      <c r="BY19" s="371" t="s">
        <v>123</v>
      </c>
      <c r="BZ19" s="378" t="s">
        <v>125</v>
      </c>
      <c r="CA19" s="602" t="s">
        <v>223</v>
      </c>
      <c r="CB19" s="602" t="s">
        <v>224</v>
      </c>
      <c r="CC19" s="602" t="s">
        <v>225</v>
      </c>
      <c r="CD19" s="602" t="s">
        <v>226</v>
      </c>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c r="DK19" s="380"/>
      <c r="DL19" s="380"/>
      <c r="DM19" s="380"/>
      <c r="DN19" s="380"/>
      <c r="DO19" s="380"/>
      <c r="DP19" s="380"/>
      <c r="DQ19" s="380"/>
      <c r="DR19" s="380"/>
      <c r="DS19" s="380"/>
      <c r="DT19" s="380"/>
      <c r="DU19" s="380"/>
      <c r="DV19" s="380"/>
      <c r="DW19" s="380"/>
      <c r="DX19" s="380"/>
      <c r="DY19" s="380"/>
      <c r="DZ19" s="380"/>
      <c r="EA19" s="380"/>
      <c r="EB19" s="380"/>
      <c r="EC19" s="380"/>
    </row>
    <row r="20" spans="2:133" s="381" customFormat="1" ht="111" customHeight="1" hidden="1" thickBot="1">
      <c r="B20" s="382"/>
      <c r="C20" s="383"/>
      <c r="D20" s="383"/>
      <c r="E20" s="384"/>
      <c r="F20" s="385"/>
      <c r="G20" s="385"/>
      <c r="H20" s="385" t="s">
        <v>227</v>
      </c>
      <c r="I20" s="386">
        <v>46529</v>
      </c>
      <c r="J20" s="387">
        <v>50050</v>
      </c>
      <c r="K20" s="387"/>
      <c r="L20" s="387"/>
      <c r="M20" s="387">
        <v>50050</v>
      </c>
      <c r="N20" s="387">
        <v>80998</v>
      </c>
      <c r="O20" s="387">
        <v>10</v>
      </c>
      <c r="P20" s="388" t="s">
        <v>228</v>
      </c>
      <c r="Q20" s="567">
        <v>80082</v>
      </c>
      <c r="R20" s="568">
        <v>80082</v>
      </c>
      <c r="S20" s="569"/>
      <c r="T20" s="569">
        <v>80358</v>
      </c>
      <c r="U20" s="570"/>
      <c r="V20" s="571"/>
      <c r="W20" s="567">
        <v>81010</v>
      </c>
      <c r="X20" s="569">
        <v>81010</v>
      </c>
      <c r="Y20" s="569"/>
      <c r="Z20" s="569">
        <v>310</v>
      </c>
      <c r="AA20" s="570"/>
      <c r="AB20" s="571"/>
      <c r="AC20" s="567" t="s">
        <v>229</v>
      </c>
      <c r="AD20" s="569" t="s">
        <v>229</v>
      </c>
      <c r="AE20" s="569"/>
      <c r="AF20" s="569"/>
      <c r="AG20" s="569"/>
      <c r="AH20" s="571"/>
      <c r="AI20" s="567" t="s">
        <v>230</v>
      </c>
      <c r="AJ20" s="569" t="s">
        <v>230</v>
      </c>
      <c r="AK20" s="569"/>
      <c r="AL20" s="569">
        <v>81011</v>
      </c>
      <c r="AM20" s="569"/>
      <c r="AN20" s="571"/>
      <c r="AO20" s="386" t="s">
        <v>231</v>
      </c>
      <c r="AP20" s="388" t="s">
        <v>231</v>
      </c>
      <c r="AQ20" s="386" t="s">
        <v>232</v>
      </c>
      <c r="AR20" s="388" t="s">
        <v>232</v>
      </c>
      <c r="AS20" s="386" t="s">
        <v>233</v>
      </c>
      <c r="AT20" s="387"/>
      <c r="AU20" s="390" t="s">
        <v>233</v>
      </c>
      <c r="AV20" s="386"/>
      <c r="AW20" s="388">
        <v>51040</v>
      </c>
      <c r="AX20" s="386"/>
      <c r="AY20" s="388">
        <v>50060</v>
      </c>
      <c r="AZ20" s="386">
        <v>620</v>
      </c>
      <c r="BA20" s="389" t="s">
        <v>234</v>
      </c>
      <c r="BB20" s="387">
        <v>620</v>
      </c>
      <c r="BC20" s="387"/>
      <c r="BD20" s="388"/>
      <c r="BE20" s="386">
        <v>625</v>
      </c>
      <c r="BF20" s="389"/>
      <c r="BG20" s="387">
        <v>625</v>
      </c>
      <c r="BH20" s="391"/>
      <c r="BI20" s="388"/>
      <c r="BJ20" s="386"/>
      <c r="BK20" s="389"/>
      <c r="BL20" s="387"/>
      <c r="BM20" s="388"/>
      <c r="BN20" s="500"/>
      <c r="BO20" s="386">
        <v>665</v>
      </c>
      <c r="BP20" s="387" t="s">
        <v>235</v>
      </c>
      <c r="BQ20" s="387">
        <v>665</v>
      </c>
      <c r="BR20" s="387"/>
      <c r="BS20" s="388"/>
      <c r="BT20" s="392"/>
      <c r="BU20" s="387"/>
      <c r="BV20" s="387"/>
      <c r="BW20" s="387"/>
      <c r="BX20" s="388"/>
      <c r="BY20" s="392">
        <v>50050</v>
      </c>
      <c r="BZ20" s="393">
        <v>50050</v>
      </c>
      <c r="CA20" s="379"/>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0"/>
      <c r="EC20" s="380"/>
    </row>
    <row r="21" spans="2:133" s="381" customFormat="1" ht="220.5" customHeight="1" hidden="1" thickBot="1">
      <c r="B21" s="394" t="s">
        <v>165</v>
      </c>
      <c r="C21" s="395" t="s">
        <v>236</v>
      </c>
      <c r="D21" s="395" t="s">
        <v>237</v>
      </c>
      <c r="E21" s="393" t="s">
        <v>238</v>
      </c>
      <c r="F21" s="395" t="s">
        <v>239</v>
      </c>
      <c r="G21" s="395" t="s">
        <v>240</v>
      </c>
      <c r="H21" s="395" t="s">
        <v>241</v>
      </c>
      <c r="I21" s="396" t="s">
        <v>242</v>
      </c>
      <c r="J21" s="397" t="s">
        <v>243</v>
      </c>
      <c r="K21" s="397" t="s">
        <v>244</v>
      </c>
      <c r="L21" s="397" t="s">
        <v>245</v>
      </c>
      <c r="M21" s="397" t="s">
        <v>246</v>
      </c>
      <c r="N21" s="397" t="s">
        <v>247</v>
      </c>
      <c r="O21" s="397" t="s">
        <v>248</v>
      </c>
      <c r="P21" s="398" t="s">
        <v>249</v>
      </c>
      <c r="Q21" s="14" t="s">
        <v>250</v>
      </c>
      <c r="R21" s="17" t="s">
        <v>251</v>
      </c>
      <c r="S21" s="338" t="s">
        <v>252</v>
      </c>
      <c r="T21" s="334" t="s">
        <v>253</v>
      </c>
      <c r="U21" s="334" t="s">
        <v>254</v>
      </c>
      <c r="V21" s="335" t="s">
        <v>255</v>
      </c>
      <c r="W21" s="4" t="s">
        <v>256</v>
      </c>
      <c r="X21" s="334" t="s">
        <v>257</v>
      </c>
      <c r="Y21" s="334" t="s">
        <v>258</v>
      </c>
      <c r="Z21" s="334" t="s">
        <v>259</v>
      </c>
      <c r="AA21" s="334" t="s">
        <v>260</v>
      </c>
      <c r="AB21" s="335" t="s">
        <v>261</v>
      </c>
      <c r="AC21" s="4" t="s">
        <v>262</v>
      </c>
      <c r="AD21" s="334" t="s">
        <v>263</v>
      </c>
      <c r="AE21" s="334" t="s">
        <v>264</v>
      </c>
      <c r="AF21" s="334" t="s">
        <v>265</v>
      </c>
      <c r="AG21" s="334" t="s">
        <v>266</v>
      </c>
      <c r="AH21" s="335" t="s">
        <v>267</v>
      </c>
      <c r="AI21" s="4" t="s">
        <v>268</v>
      </c>
      <c r="AJ21" s="334" t="s">
        <v>269</v>
      </c>
      <c r="AK21" s="334" t="s">
        <v>270</v>
      </c>
      <c r="AL21" s="334" t="s">
        <v>271</v>
      </c>
      <c r="AM21" s="334" t="s">
        <v>272</v>
      </c>
      <c r="AN21" s="335" t="s">
        <v>273</v>
      </c>
      <c r="AO21" s="396" t="s">
        <v>274</v>
      </c>
      <c r="AP21" s="398" t="s">
        <v>275</v>
      </c>
      <c r="AQ21" s="371" t="s">
        <v>276</v>
      </c>
      <c r="AR21" s="373" t="s">
        <v>277</v>
      </c>
      <c r="AS21" s="396" t="s">
        <v>278</v>
      </c>
      <c r="AT21" s="397" t="s">
        <v>279</v>
      </c>
      <c r="AU21" s="400" t="s">
        <v>280</v>
      </c>
      <c r="AV21" s="396" t="s">
        <v>281</v>
      </c>
      <c r="AW21" s="398" t="s">
        <v>282</v>
      </c>
      <c r="AX21" s="396" t="s">
        <v>283</v>
      </c>
      <c r="AY21" s="398" t="s">
        <v>284</v>
      </c>
      <c r="AZ21" s="396" t="s">
        <v>285</v>
      </c>
      <c r="BA21" s="399" t="s">
        <v>286</v>
      </c>
      <c r="BB21" s="397" t="s">
        <v>287</v>
      </c>
      <c r="BC21" s="397" t="s">
        <v>288</v>
      </c>
      <c r="BD21" s="398" t="s">
        <v>289</v>
      </c>
      <c r="BE21" s="396" t="s">
        <v>290</v>
      </c>
      <c r="BF21" s="399"/>
      <c r="BG21" s="397" t="s">
        <v>291</v>
      </c>
      <c r="BH21" s="391" t="s">
        <v>292</v>
      </c>
      <c r="BI21" s="398" t="s">
        <v>293</v>
      </c>
      <c r="BJ21" s="401" t="s">
        <v>294</v>
      </c>
      <c r="BK21" s="402" t="s">
        <v>295</v>
      </c>
      <c r="BL21" s="403" t="s">
        <v>296</v>
      </c>
      <c r="BM21" s="404" t="s">
        <v>297</v>
      </c>
      <c r="BN21" s="502"/>
      <c r="BO21" s="401" t="s">
        <v>298</v>
      </c>
      <c r="BP21" s="403" t="s">
        <v>299</v>
      </c>
      <c r="BQ21" s="403" t="s">
        <v>300</v>
      </c>
      <c r="BR21" s="403" t="s">
        <v>301</v>
      </c>
      <c r="BS21" s="404" t="s">
        <v>302</v>
      </c>
      <c r="BT21" s="405" t="s">
        <v>303</v>
      </c>
      <c r="BU21" s="397" t="s">
        <v>304</v>
      </c>
      <c r="BV21" s="397" t="s">
        <v>305</v>
      </c>
      <c r="BW21" s="397" t="s">
        <v>306</v>
      </c>
      <c r="BX21" s="398" t="s">
        <v>307</v>
      </c>
      <c r="BY21" s="405" t="s">
        <v>308</v>
      </c>
      <c r="BZ21" s="395" t="s">
        <v>309</v>
      </c>
      <c r="CA21" s="379"/>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row>
    <row r="22" spans="2:133" s="411" customFormat="1" ht="21" customHeight="1" thickBot="1">
      <c r="B22" s="382"/>
      <c r="C22" s="518" t="str">
        <f>C10</f>
        <v>TN0020621</v>
      </c>
      <c r="D22" s="518" t="str">
        <f>D10</f>
        <v>External Outfall</v>
      </c>
      <c r="E22" s="518" t="str">
        <f>E10</f>
        <v>001</v>
      </c>
      <c r="F22" s="518">
        <f>F10</f>
        <v>2024</v>
      </c>
      <c r="G22" s="519"/>
      <c r="H22" s="406"/>
      <c r="I22" s="516"/>
      <c r="J22" s="517"/>
      <c r="K22" s="517"/>
      <c r="L22" s="517"/>
      <c r="M22" s="517"/>
      <c r="N22" s="455"/>
      <c r="O22" s="455"/>
      <c r="P22" s="453"/>
      <c r="Q22" s="454"/>
      <c r="R22" s="455"/>
      <c r="S22" s="456"/>
      <c r="T22" s="456"/>
      <c r="U22" s="456"/>
      <c r="V22" s="457"/>
      <c r="W22" s="454"/>
      <c r="X22" s="455"/>
      <c r="Y22" s="456"/>
      <c r="Z22" s="525"/>
      <c r="AA22" s="526"/>
      <c r="AB22" s="458"/>
      <c r="AC22" s="454"/>
      <c r="AD22" s="455"/>
      <c r="AE22" s="456"/>
      <c r="AF22" s="456"/>
      <c r="AG22" s="456"/>
      <c r="AH22" s="457"/>
      <c r="AI22" s="454"/>
      <c r="AJ22" s="455"/>
      <c r="AK22" s="456"/>
      <c r="AL22" s="456"/>
      <c r="AM22" s="456"/>
      <c r="AN22" s="457"/>
      <c r="AO22" s="454"/>
      <c r="AP22" s="453"/>
      <c r="AQ22" s="454"/>
      <c r="AR22" s="453"/>
      <c r="AS22" s="454"/>
      <c r="AT22" s="459"/>
      <c r="AU22" s="460"/>
      <c r="AV22" s="461"/>
      <c r="AW22" s="453"/>
      <c r="AX22" s="461"/>
      <c r="AY22" s="462"/>
      <c r="AZ22" s="454"/>
      <c r="BA22" s="456"/>
      <c r="BB22" s="455"/>
      <c r="BC22" s="456"/>
      <c r="BD22" s="458"/>
      <c r="BE22" s="454"/>
      <c r="BF22" s="501"/>
      <c r="BG22" s="455"/>
      <c r="BH22" s="456"/>
      <c r="BI22" s="463"/>
      <c r="BJ22" s="454"/>
      <c r="BK22" s="456"/>
      <c r="BL22" s="455"/>
      <c r="BM22" s="457"/>
      <c r="BN22" s="463"/>
      <c r="BO22" s="454"/>
      <c r="BP22" s="456"/>
      <c r="BQ22" s="455"/>
      <c r="BR22" s="456"/>
      <c r="BS22" s="458"/>
      <c r="BT22" s="408"/>
      <c r="BU22" s="456"/>
      <c r="BV22" s="456"/>
      <c r="BW22" s="456"/>
      <c r="BX22" s="457"/>
      <c r="BY22" s="464"/>
      <c r="BZ22" s="464"/>
      <c r="CA22" s="464"/>
      <c r="CB22" s="464"/>
      <c r="CC22" s="464"/>
      <c r="CD22" s="464"/>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0"/>
      <c r="DC22" s="410"/>
      <c r="DD22" s="410"/>
      <c r="DE22" s="410"/>
      <c r="DF22" s="410"/>
      <c r="DG22" s="410"/>
      <c r="DH22" s="410"/>
      <c r="DI22" s="410"/>
      <c r="DJ22" s="410"/>
      <c r="DK22" s="410"/>
      <c r="DL22" s="410"/>
      <c r="DM22" s="410"/>
      <c r="DN22" s="410"/>
      <c r="DO22" s="410"/>
      <c r="DP22" s="410"/>
      <c r="DQ22" s="410"/>
      <c r="DR22" s="410"/>
      <c r="DS22" s="410"/>
      <c r="DT22" s="410"/>
      <c r="DU22" s="410"/>
      <c r="DV22" s="410"/>
      <c r="DW22" s="410"/>
      <c r="DX22" s="410"/>
      <c r="DY22" s="410"/>
      <c r="DZ22" s="410"/>
      <c r="EA22" s="410"/>
      <c r="EB22" s="410"/>
      <c r="EC22" s="410"/>
    </row>
    <row r="23" spans="2:133" s="381" customFormat="1" ht="21" customHeight="1">
      <c r="B23" s="380"/>
      <c r="C23" s="412"/>
      <c r="D23" s="412"/>
      <c r="E23" s="412"/>
      <c r="F23" s="687" t="s">
        <v>316</v>
      </c>
      <c r="G23" s="688"/>
      <c r="H23" s="689"/>
      <c r="I23" s="512"/>
      <c r="J23" s="513"/>
      <c r="K23" s="513"/>
      <c r="L23" s="514"/>
      <c r="M23" s="514"/>
      <c r="N23" s="515"/>
      <c r="O23" s="515"/>
      <c r="P23" s="413">
        <f>P11</f>
        <v>999</v>
      </c>
      <c r="Q23" s="530"/>
      <c r="R23" s="549">
        <v>13</v>
      </c>
      <c r="S23" s="549">
        <f>S11</f>
        <v>9999</v>
      </c>
      <c r="T23" s="532"/>
      <c r="U23" s="558"/>
      <c r="V23" s="533"/>
      <c r="W23" s="530"/>
      <c r="X23" s="549">
        <f>X11</f>
        <v>0</v>
      </c>
      <c r="Y23" s="549">
        <f>Y11</f>
        <v>0</v>
      </c>
      <c r="Z23" s="534"/>
      <c r="AA23" s="558"/>
      <c r="AB23" s="533"/>
      <c r="AC23" s="530"/>
      <c r="AD23" s="549">
        <v>2</v>
      </c>
      <c r="AE23" s="549">
        <f>AE11</f>
        <v>9999</v>
      </c>
      <c r="AF23" s="532"/>
      <c r="AG23" s="532"/>
      <c r="AH23" s="535"/>
      <c r="AI23" s="530"/>
      <c r="AJ23" s="549">
        <f>AJ11</f>
        <v>45</v>
      </c>
      <c r="AK23" s="549">
        <f>AK11</f>
        <v>9999</v>
      </c>
      <c r="AL23" s="532"/>
      <c r="AM23" s="558"/>
      <c r="AN23" s="533"/>
      <c r="AO23" s="530"/>
      <c r="AP23" s="535"/>
      <c r="AQ23" s="550">
        <f>AQ11</f>
        <v>0</v>
      </c>
      <c r="AR23" s="413">
        <v>9</v>
      </c>
      <c r="AS23" s="530"/>
      <c r="AT23" s="538"/>
      <c r="AU23" s="413">
        <f>AU11</f>
        <v>1</v>
      </c>
      <c r="AV23" s="530"/>
      <c r="AW23" s="413">
        <f>AW11</f>
        <v>126</v>
      </c>
      <c r="AX23" s="530"/>
      <c r="AY23" s="551">
        <f>AY11</f>
        <v>0</v>
      </c>
      <c r="AZ23" s="530"/>
      <c r="BA23" s="546"/>
      <c r="BB23" s="552">
        <f>BB11</f>
        <v>0</v>
      </c>
      <c r="BC23" s="553">
        <f>BC11</f>
        <v>0</v>
      </c>
      <c r="BD23" s="543"/>
      <c r="BE23" s="530"/>
      <c r="BF23" s="538"/>
      <c r="BG23" s="559"/>
      <c r="BH23" s="554">
        <f>BH11</f>
        <v>0</v>
      </c>
      <c r="BI23" s="543"/>
      <c r="BJ23" s="530"/>
      <c r="BK23" s="540"/>
      <c r="BL23" s="555">
        <f>BL11</f>
        <v>9999</v>
      </c>
      <c r="BM23" s="553">
        <f>BM11</f>
        <v>9999</v>
      </c>
      <c r="BN23" s="561"/>
      <c r="BO23" s="545"/>
      <c r="BP23" s="546"/>
      <c r="BQ23" s="552">
        <f>BQ11</f>
        <v>9999</v>
      </c>
      <c r="BR23" s="553">
        <f>BR11</f>
        <v>9999</v>
      </c>
      <c r="BS23" s="543"/>
      <c r="BT23" s="547"/>
      <c r="BU23" s="532"/>
      <c r="BV23" s="532"/>
      <c r="BW23" s="532"/>
      <c r="BX23" s="535"/>
      <c r="BY23" s="548"/>
      <c r="BZ23" s="548"/>
      <c r="CA23" s="548"/>
      <c r="CB23" s="608"/>
      <c r="CC23" s="548"/>
      <c r="CD23" s="608"/>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row>
    <row r="24" spans="2:133" s="381" customFormat="1" ht="21" customHeight="1" thickBot="1">
      <c r="B24" s="380"/>
      <c r="C24" s="412"/>
      <c r="D24" s="412"/>
      <c r="E24" s="412"/>
      <c r="F24" s="690" t="s">
        <v>317</v>
      </c>
      <c r="G24" s="691"/>
      <c r="H24" s="692"/>
      <c r="I24" s="414"/>
      <c r="J24" s="415"/>
      <c r="K24" s="415"/>
      <c r="L24" s="416"/>
      <c r="M24" s="416"/>
      <c r="N24" s="417"/>
      <c r="O24" s="418"/>
      <c r="P24" s="419"/>
      <c r="Q24" s="420"/>
      <c r="R24" s="409"/>
      <c r="S24" s="409"/>
      <c r="T24" s="523">
        <f>T12</f>
        <v>40</v>
      </c>
      <c r="U24" s="418"/>
      <c r="V24" s="419"/>
      <c r="W24" s="420"/>
      <c r="X24" s="409"/>
      <c r="Y24" s="409"/>
      <c r="Z24" s="524">
        <f>Z12</f>
        <v>0</v>
      </c>
      <c r="AA24" s="418"/>
      <c r="AB24" s="419"/>
      <c r="AC24" s="420"/>
      <c r="AD24" s="409"/>
      <c r="AE24" s="409"/>
      <c r="AF24" s="524">
        <f>AF12</f>
        <v>0</v>
      </c>
      <c r="AG24" s="418"/>
      <c r="AH24" s="419"/>
      <c r="AI24" s="420"/>
      <c r="AJ24" s="409"/>
      <c r="AK24" s="409"/>
      <c r="AL24" s="524">
        <f>AL12</f>
        <v>40</v>
      </c>
      <c r="AM24" s="418"/>
      <c r="AN24" s="419"/>
      <c r="AO24" s="420"/>
      <c r="AP24" s="465">
        <f>AP12</f>
        <v>6</v>
      </c>
      <c r="AQ24" s="466">
        <f>AQ12</f>
        <v>0</v>
      </c>
      <c r="AR24" s="465">
        <f>AR12</f>
        <v>6</v>
      </c>
      <c r="AS24" s="420"/>
      <c r="AT24" s="409"/>
      <c r="AU24" s="423"/>
      <c r="AV24" s="420"/>
      <c r="AW24" s="423"/>
      <c r="AX24" s="420"/>
      <c r="AY24" s="424"/>
      <c r="AZ24" s="420"/>
      <c r="BA24" s="431"/>
      <c r="BB24" s="426"/>
      <c r="BC24" s="427"/>
      <c r="BD24" s="428">
        <f>BD12</f>
        <v>0</v>
      </c>
      <c r="BE24" s="420"/>
      <c r="BF24" s="409"/>
      <c r="BG24" s="427"/>
      <c r="BH24" s="467"/>
      <c r="BI24" s="428">
        <f>BI12</f>
        <v>0</v>
      </c>
      <c r="BJ24" s="420"/>
      <c r="BK24" s="425"/>
      <c r="BL24" s="468"/>
      <c r="BM24" s="427"/>
      <c r="BN24" s="421">
        <f>BN12</f>
        <v>0</v>
      </c>
      <c r="BO24" s="430"/>
      <c r="BP24" s="431"/>
      <c r="BQ24" s="426"/>
      <c r="BR24" s="427"/>
      <c r="BS24" s="428">
        <f>BS12</f>
        <v>0</v>
      </c>
      <c r="BT24" s="432"/>
      <c r="BU24" s="433"/>
      <c r="BV24" s="433"/>
      <c r="BW24" s="433"/>
      <c r="BX24" s="434"/>
      <c r="BY24" s="435"/>
      <c r="BZ24" s="435"/>
      <c r="CA24" s="435"/>
      <c r="CB24" s="435"/>
      <c r="CC24" s="435"/>
      <c r="CD24" s="435"/>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row>
    <row r="25" spans="2:133" s="381" customFormat="1" ht="21" customHeight="1" thickBot="1">
      <c r="B25" s="380"/>
      <c r="C25" s="412"/>
      <c r="D25" s="412"/>
      <c r="E25" s="412"/>
      <c r="F25" s="693" t="s">
        <v>359</v>
      </c>
      <c r="G25" s="694"/>
      <c r="H25" s="695"/>
      <c r="I25" s="469"/>
      <c r="J25" s="470"/>
      <c r="K25" s="470"/>
      <c r="L25" s="470"/>
      <c r="M25" s="470"/>
      <c r="N25" s="407"/>
      <c r="O25" s="407"/>
      <c r="P25" s="439"/>
      <c r="Q25" s="440"/>
      <c r="R25" s="471">
        <v>6.6</v>
      </c>
      <c r="S25" s="471">
        <v>41</v>
      </c>
      <c r="T25" s="471">
        <f>T13</f>
        <v>85</v>
      </c>
      <c r="U25" s="471">
        <v>9.9</v>
      </c>
      <c r="V25" s="472">
        <v>61</v>
      </c>
      <c r="W25" s="440"/>
      <c r="X25" s="471">
        <f>X13</f>
        <v>0</v>
      </c>
      <c r="Y25" s="471">
        <f>Y13</f>
        <v>0</v>
      </c>
      <c r="Z25" s="441">
        <f>Z13</f>
        <v>0</v>
      </c>
      <c r="AA25" s="471">
        <f>AA13</f>
        <v>0</v>
      </c>
      <c r="AB25" s="472">
        <f>AB13</f>
        <v>0</v>
      </c>
      <c r="AC25" s="440"/>
      <c r="AD25" s="471">
        <v>1</v>
      </c>
      <c r="AE25" s="471">
        <v>6.1</v>
      </c>
      <c r="AF25" s="441">
        <f>AF13</f>
        <v>9999</v>
      </c>
      <c r="AG25" s="441">
        <v>1.3</v>
      </c>
      <c r="AH25" s="442">
        <v>8.2</v>
      </c>
      <c r="AI25" s="440"/>
      <c r="AJ25" s="471">
        <f>AJ13</f>
        <v>30</v>
      </c>
      <c r="AK25" s="471">
        <f>AK13</f>
        <v>185</v>
      </c>
      <c r="AL25" s="441">
        <f>AL13</f>
        <v>85</v>
      </c>
      <c r="AM25" s="471">
        <f>AM13</f>
        <v>40</v>
      </c>
      <c r="AN25" s="472">
        <f>AN13</f>
        <v>247</v>
      </c>
      <c r="AO25" s="440"/>
      <c r="AP25" s="472">
        <f>AP13</f>
        <v>0</v>
      </c>
      <c r="AQ25" s="440"/>
      <c r="AR25" s="439"/>
      <c r="AS25" s="440"/>
      <c r="AT25" s="438"/>
      <c r="AU25" s="439"/>
      <c r="AV25" s="440"/>
      <c r="AW25" s="472">
        <f>AW13</f>
        <v>941</v>
      </c>
      <c r="AX25" s="440"/>
      <c r="AY25" s="551">
        <f>AY13</f>
        <v>0</v>
      </c>
      <c r="AZ25" s="440"/>
      <c r="BA25" s="449"/>
      <c r="BB25" s="473">
        <f>BB13</f>
        <v>0</v>
      </c>
      <c r="BC25" s="474">
        <f>BC13</f>
        <v>0</v>
      </c>
      <c r="BD25" s="446">
        <f>BD13</f>
        <v>0</v>
      </c>
      <c r="BE25" s="440"/>
      <c r="BF25" s="438"/>
      <c r="BG25" s="560"/>
      <c r="BH25" s="556">
        <f>BH13</f>
        <v>0</v>
      </c>
      <c r="BI25" s="446">
        <f>BI13</f>
        <v>0</v>
      </c>
      <c r="BJ25" s="440"/>
      <c r="BK25" s="443"/>
      <c r="BL25" s="557">
        <f>BL13</f>
        <v>9999</v>
      </c>
      <c r="BM25" s="474">
        <f>BM13</f>
        <v>9999</v>
      </c>
      <c r="BN25" s="442">
        <f>BN13</f>
        <v>0</v>
      </c>
      <c r="BO25" s="448"/>
      <c r="BP25" s="449"/>
      <c r="BQ25" s="473">
        <f>BQ13</f>
        <v>9999</v>
      </c>
      <c r="BR25" s="474">
        <f>BR13</f>
        <v>9999</v>
      </c>
      <c r="BS25" s="446">
        <f>BS13</f>
        <v>0</v>
      </c>
      <c r="BT25" s="450"/>
      <c r="BU25" s="437"/>
      <c r="BV25" s="437"/>
      <c r="BW25" s="437"/>
      <c r="BX25" s="451"/>
      <c r="BY25" s="452"/>
      <c r="BZ25" s="452"/>
      <c r="CA25" s="452"/>
      <c r="CB25" s="609"/>
      <c r="CC25" s="452"/>
      <c r="CD25" s="609"/>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row>
    <row r="26" spans="3:78" s="380" customFormat="1" ht="21" customHeight="1">
      <c r="C26" s="412"/>
      <c r="D26" s="412"/>
      <c r="E26" s="412"/>
      <c r="F26" s="486"/>
      <c r="G26" s="486"/>
      <c r="H26" s="486"/>
      <c r="I26" s="487"/>
      <c r="J26" s="479"/>
      <c r="K26" s="479"/>
      <c r="L26" s="479"/>
      <c r="M26" s="479"/>
      <c r="N26" s="476"/>
      <c r="O26" s="476"/>
      <c r="P26" s="476"/>
      <c r="Q26" s="476"/>
      <c r="R26" s="682" t="s">
        <v>360</v>
      </c>
      <c r="S26" s="683"/>
      <c r="T26" s="683"/>
      <c r="U26" s="684"/>
      <c r="V26" s="685"/>
      <c r="W26" s="476"/>
      <c r="X26" s="682" t="s">
        <v>360</v>
      </c>
      <c r="Y26" s="683"/>
      <c r="Z26" s="683"/>
      <c r="AA26" s="684"/>
      <c r="AB26" s="685"/>
      <c r="AC26" s="476"/>
      <c r="AD26" s="682" t="s">
        <v>360</v>
      </c>
      <c r="AE26" s="683"/>
      <c r="AF26" s="683"/>
      <c r="AG26" s="684"/>
      <c r="AH26" s="685"/>
      <c r="AI26" s="476"/>
      <c r="AJ26" s="682" t="s">
        <v>360</v>
      </c>
      <c r="AK26" s="683"/>
      <c r="AL26" s="683"/>
      <c r="AM26" s="684"/>
      <c r="AN26" s="685"/>
      <c r="AO26" s="476"/>
      <c r="AP26" s="476"/>
      <c r="AQ26" s="476"/>
      <c r="AR26" s="476"/>
      <c r="AS26" s="476"/>
      <c r="AT26" s="476"/>
      <c r="AU26" s="476"/>
      <c r="AV26" s="476"/>
      <c r="AW26" s="476"/>
      <c r="AX26" s="476"/>
      <c r="AY26" s="487"/>
      <c r="AZ26" s="476"/>
      <c r="BA26" s="476"/>
      <c r="BB26" s="682" t="s">
        <v>360</v>
      </c>
      <c r="BC26" s="686"/>
      <c r="BD26" s="475"/>
      <c r="BE26" s="476"/>
      <c r="BF26" s="476"/>
      <c r="BG26" s="476"/>
      <c r="BH26" s="488" t="s">
        <v>360</v>
      </c>
      <c r="BI26" s="475"/>
      <c r="BJ26" s="476"/>
      <c r="BK26" s="476"/>
      <c r="BL26" s="682" t="s">
        <v>360</v>
      </c>
      <c r="BM26" s="686"/>
      <c r="BN26" s="606"/>
      <c r="BO26" s="476"/>
      <c r="BP26" s="476"/>
      <c r="BQ26" s="682" t="s">
        <v>360</v>
      </c>
      <c r="BR26" s="686"/>
      <c r="BS26" s="475"/>
      <c r="BT26" s="475"/>
      <c r="BU26" s="479"/>
      <c r="BV26" s="479"/>
      <c r="BW26" s="479"/>
      <c r="BX26" s="479"/>
      <c r="BY26" s="479"/>
      <c r="BZ26" s="479"/>
    </row>
    <row r="27" spans="3:70" s="410" customFormat="1" ht="15.75">
      <c r="C27" s="489"/>
      <c r="D27" s="489"/>
      <c r="E27" s="490"/>
      <c r="R27" s="677" t="s">
        <v>361</v>
      </c>
      <c r="S27" s="679"/>
      <c r="T27" s="679"/>
      <c r="U27" s="680"/>
      <c r="V27" s="681"/>
      <c r="X27" s="677" t="s">
        <v>361</v>
      </c>
      <c r="Y27" s="679"/>
      <c r="Z27" s="679"/>
      <c r="AA27" s="680"/>
      <c r="AB27" s="681"/>
      <c r="AD27" s="677" t="s">
        <v>361</v>
      </c>
      <c r="AE27" s="679"/>
      <c r="AF27" s="679"/>
      <c r="AG27" s="680"/>
      <c r="AH27" s="681"/>
      <c r="AJ27" s="677" t="s">
        <v>361</v>
      </c>
      <c r="AK27" s="679"/>
      <c r="AL27" s="679"/>
      <c r="AM27" s="680"/>
      <c r="AN27" s="681"/>
      <c r="BB27" s="677" t="s">
        <v>361</v>
      </c>
      <c r="BC27" s="678"/>
      <c r="BH27" s="491" t="s">
        <v>361</v>
      </c>
      <c r="BL27" s="677" t="s">
        <v>361</v>
      </c>
      <c r="BM27" s="678"/>
      <c r="BN27" s="603"/>
      <c r="BQ27" s="677" t="s">
        <v>361</v>
      </c>
      <c r="BR27" s="678"/>
    </row>
    <row r="28" spans="3:70" s="410" customFormat="1" ht="15.75">
      <c r="C28" s="489"/>
      <c r="D28" s="489"/>
      <c r="E28" s="490"/>
      <c r="R28" s="677" t="s">
        <v>363</v>
      </c>
      <c r="S28" s="679"/>
      <c r="T28" s="679"/>
      <c r="U28" s="680"/>
      <c r="V28" s="681"/>
      <c r="X28" s="677" t="s">
        <v>363</v>
      </c>
      <c r="Y28" s="679"/>
      <c r="Z28" s="679"/>
      <c r="AA28" s="680"/>
      <c r="AB28" s="681"/>
      <c r="AD28" s="677" t="s">
        <v>363</v>
      </c>
      <c r="AE28" s="679"/>
      <c r="AF28" s="679"/>
      <c r="AG28" s="680"/>
      <c r="AH28" s="681"/>
      <c r="AJ28" s="677" t="s">
        <v>363</v>
      </c>
      <c r="AK28" s="679"/>
      <c r="AL28" s="679"/>
      <c r="AM28" s="680"/>
      <c r="AN28" s="681"/>
      <c r="BB28" s="677" t="s">
        <v>363</v>
      </c>
      <c r="BC28" s="678"/>
      <c r="BH28" s="491" t="s">
        <v>363</v>
      </c>
      <c r="BL28" s="677" t="s">
        <v>363</v>
      </c>
      <c r="BM28" s="678"/>
      <c r="BN28" s="603"/>
      <c r="BQ28" s="677" t="s">
        <v>363</v>
      </c>
      <c r="BR28" s="678"/>
    </row>
    <row r="29" spans="3:70" s="410" customFormat="1" ht="16.5" thickBot="1">
      <c r="C29" s="489"/>
      <c r="D29" s="489"/>
      <c r="E29" s="490"/>
      <c r="R29" s="672" t="s">
        <v>364</v>
      </c>
      <c r="S29" s="674"/>
      <c r="T29" s="674"/>
      <c r="U29" s="675"/>
      <c r="V29" s="676"/>
      <c r="X29" s="672" t="s">
        <v>364</v>
      </c>
      <c r="Y29" s="674"/>
      <c r="Z29" s="674"/>
      <c r="AA29" s="675"/>
      <c r="AB29" s="676"/>
      <c r="AD29" s="672" t="s">
        <v>364</v>
      </c>
      <c r="AE29" s="674"/>
      <c r="AF29" s="674"/>
      <c r="AG29" s="675"/>
      <c r="AH29" s="676"/>
      <c r="AJ29" s="672" t="s">
        <v>364</v>
      </c>
      <c r="AK29" s="674"/>
      <c r="AL29" s="674"/>
      <c r="AM29" s="675"/>
      <c r="AN29" s="676"/>
      <c r="BB29" s="672" t="s">
        <v>364</v>
      </c>
      <c r="BC29" s="673"/>
      <c r="BH29" s="485" t="s">
        <v>365</v>
      </c>
      <c r="BL29" s="672" t="s">
        <v>365</v>
      </c>
      <c r="BM29" s="673"/>
      <c r="BN29" s="603"/>
      <c r="BQ29" s="672" t="s">
        <v>365</v>
      </c>
      <c r="BR29" s="673"/>
    </row>
    <row r="30" spans="3:5" s="410" customFormat="1" ht="16.5" thickTop="1">
      <c r="C30" s="489"/>
      <c r="D30" s="489"/>
      <c r="E30" s="490"/>
    </row>
    <row r="31" spans="3:5" s="410" customFormat="1" ht="15.75">
      <c r="C31" s="489"/>
      <c r="D31" s="489"/>
      <c r="E31" s="490"/>
    </row>
    <row r="32" spans="3:5" s="410" customFormat="1" ht="15.75">
      <c r="C32" s="489"/>
      <c r="D32" s="489"/>
      <c r="E32" s="490"/>
    </row>
    <row r="33" spans="3:5" s="410" customFormat="1" ht="15.75">
      <c r="C33" s="489"/>
      <c r="D33" s="489"/>
      <c r="E33" s="490"/>
    </row>
    <row r="34" spans="3:5" s="410" customFormat="1" ht="15.75">
      <c r="C34" s="489"/>
      <c r="D34" s="489"/>
      <c r="E34" s="490"/>
    </row>
    <row r="35" spans="3:5" s="410" customFormat="1" ht="15.75">
      <c r="C35" s="489"/>
      <c r="D35" s="489"/>
      <c r="E35" s="490"/>
    </row>
    <row r="36" spans="3:5" s="410" customFormat="1" ht="15.75">
      <c r="C36" s="489"/>
      <c r="D36" s="489"/>
      <c r="E36" s="490"/>
    </row>
    <row r="37" spans="3:5" s="410" customFormat="1" ht="15.75">
      <c r="C37" s="489"/>
      <c r="D37" s="489"/>
      <c r="E37" s="490"/>
    </row>
    <row r="38" spans="3:5" s="410" customFormat="1" ht="15.75">
      <c r="C38" s="489"/>
      <c r="D38" s="489"/>
      <c r="E38" s="490"/>
    </row>
    <row r="39" spans="3:5" s="410" customFormat="1" ht="15.75">
      <c r="C39" s="489"/>
      <c r="D39" s="489"/>
      <c r="E39" s="490"/>
    </row>
    <row r="40" spans="3:5" s="410" customFormat="1" ht="15.75">
      <c r="C40" s="489"/>
      <c r="D40" s="489"/>
      <c r="E40" s="490"/>
    </row>
    <row r="41" spans="3:80" s="410" customFormat="1" ht="15.75">
      <c r="C41" s="489"/>
      <c r="D41" s="489"/>
      <c r="E41" s="490"/>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row>
    <row r="42" spans="3:92" s="410" customFormat="1" ht="24" customHeight="1">
      <c r="C42" s="489"/>
      <c r="D42" s="489"/>
      <c r="E42" s="490"/>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c r="CC42" s="492"/>
      <c r="CD42" s="492"/>
      <c r="CE42" s="492"/>
      <c r="CF42" s="492"/>
      <c r="CG42" s="492"/>
      <c r="CH42" s="492"/>
      <c r="CI42" s="492"/>
      <c r="CJ42" s="492"/>
      <c r="CK42" s="492"/>
      <c r="CL42" s="492"/>
      <c r="CM42" s="492"/>
      <c r="CN42" s="492"/>
    </row>
    <row r="43" spans="3:92" s="492" customFormat="1" ht="24" customHeight="1">
      <c r="C43" s="489"/>
      <c r="D43" s="489"/>
      <c r="E43" s="493"/>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0"/>
      <c r="CA43" s="410"/>
      <c r="CB43" s="410"/>
      <c r="CC43" s="410"/>
      <c r="CD43" s="410"/>
      <c r="CE43" s="410"/>
      <c r="CF43" s="410"/>
      <c r="CG43" s="410"/>
      <c r="CH43" s="410"/>
      <c r="CI43" s="410"/>
      <c r="CJ43" s="410"/>
      <c r="CK43" s="410"/>
      <c r="CL43" s="410"/>
      <c r="CM43" s="410"/>
      <c r="CN43" s="410"/>
    </row>
    <row r="44" spans="3:5" s="410" customFormat="1" ht="84" customHeight="1">
      <c r="C44" s="489"/>
      <c r="D44" s="489"/>
      <c r="E44" s="490"/>
    </row>
    <row r="45" spans="3:5" s="410" customFormat="1" ht="15.75">
      <c r="C45" s="489"/>
      <c r="D45" s="489"/>
      <c r="E45" s="490"/>
    </row>
    <row r="46" spans="3:5" s="410" customFormat="1" ht="15.75">
      <c r="C46" s="489"/>
      <c r="D46" s="489"/>
      <c r="E46" s="490"/>
    </row>
    <row r="47" spans="3:5" s="410" customFormat="1" ht="15.75">
      <c r="C47" s="489"/>
      <c r="D47" s="489"/>
      <c r="E47" s="490"/>
    </row>
    <row r="48" spans="3:5" s="410" customFormat="1" ht="15.75">
      <c r="C48" s="489"/>
      <c r="D48" s="489"/>
      <c r="E48" s="490"/>
    </row>
    <row r="49" spans="3:5" s="410" customFormat="1" ht="15.75">
      <c r="C49" s="489"/>
      <c r="D49" s="489"/>
      <c r="E49" s="490"/>
    </row>
    <row r="50" spans="3:5" s="410" customFormat="1" ht="15.75">
      <c r="C50" s="489"/>
      <c r="D50" s="489"/>
      <c r="E50" s="490"/>
    </row>
    <row r="51" spans="3:5" s="410" customFormat="1" ht="15.75">
      <c r="C51" s="489"/>
      <c r="D51" s="489"/>
      <c r="E51" s="490"/>
    </row>
    <row r="52" spans="3:5" s="410" customFormat="1" ht="15.75">
      <c r="C52" s="489"/>
      <c r="D52" s="489"/>
      <c r="E52" s="490"/>
    </row>
    <row r="53" spans="3:5" s="410" customFormat="1" ht="15.75">
      <c r="C53" s="489"/>
      <c r="D53" s="489"/>
      <c r="E53" s="490"/>
    </row>
    <row r="54" spans="3:5" s="410" customFormat="1" ht="15.75">
      <c r="C54" s="489"/>
      <c r="D54" s="489"/>
      <c r="E54" s="490"/>
    </row>
    <row r="55" spans="3:5" s="410" customFormat="1" ht="15.75">
      <c r="C55" s="489"/>
      <c r="D55" s="489"/>
      <c r="E55" s="490"/>
    </row>
    <row r="56" spans="3:5" s="410" customFormat="1" ht="15.75">
      <c r="C56" s="489"/>
      <c r="D56" s="489"/>
      <c r="E56" s="490"/>
    </row>
    <row r="57" spans="3:5" s="410" customFormat="1" ht="15.75">
      <c r="C57" s="489"/>
      <c r="D57" s="489"/>
      <c r="E57" s="490"/>
    </row>
    <row r="58" s="410" customFormat="1" ht="15">
      <c r="E58" s="490"/>
    </row>
    <row r="59" s="410" customFormat="1" ht="15">
      <c r="E59" s="490"/>
    </row>
    <row r="60" s="410" customFormat="1" ht="15">
      <c r="E60" s="490"/>
    </row>
    <row r="61" s="410" customFormat="1" ht="15">
      <c r="E61" s="490"/>
    </row>
    <row r="62" s="410" customFormat="1" ht="15">
      <c r="E62" s="490"/>
    </row>
    <row r="63" s="410" customFormat="1" ht="15">
      <c r="E63" s="490"/>
    </row>
    <row r="64" spans="2:5" s="410" customFormat="1" ht="15">
      <c r="B64" s="494"/>
      <c r="E64" s="490"/>
    </row>
    <row r="65" s="410" customFormat="1" ht="15">
      <c r="E65" s="490"/>
    </row>
    <row r="66" s="410" customFormat="1" ht="15">
      <c r="E66" s="490"/>
    </row>
    <row r="67" s="410" customFormat="1" ht="15">
      <c r="E67" s="490"/>
    </row>
    <row r="68" s="410" customFormat="1" ht="15">
      <c r="E68" s="490"/>
    </row>
    <row r="69" s="410" customFormat="1" ht="15">
      <c r="E69" s="490"/>
    </row>
    <row r="70" s="410" customFormat="1" ht="15">
      <c r="E70" s="490"/>
    </row>
    <row r="71" s="410" customFormat="1" ht="15">
      <c r="E71" s="490"/>
    </row>
    <row r="72" s="410" customFormat="1" ht="15">
      <c r="E72" s="490"/>
    </row>
    <row r="73" s="410" customFormat="1" ht="15">
      <c r="E73" s="490"/>
    </row>
    <row r="74" s="410" customFormat="1" ht="15">
      <c r="E74" s="490"/>
    </row>
    <row r="75" s="410" customFormat="1" ht="15">
      <c r="E75" s="490"/>
    </row>
    <row r="76" s="410" customFormat="1" ht="15">
      <c r="E76" s="490"/>
    </row>
    <row r="77" s="410" customFormat="1" ht="15">
      <c r="E77" s="490"/>
    </row>
    <row r="78" s="410" customFormat="1" ht="15">
      <c r="E78" s="490"/>
    </row>
    <row r="79" s="410" customFormat="1" ht="15">
      <c r="E79" s="490"/>
    </row>
    <row r="80" s="410" customFormat="1" ht="15">
      <c r="E80" s="490"/>
    </row>
    <row r="81" s="410" customFormat="1" ht="15">
      <c r="E81" s="490"/>
    </row>
    <row r="82" s="410" customFormat="1" ht="15">
      <c r="E82" s="490"/>
    </row>
    <row r="83" s="410" customFormat="1" ht="15">
      <c r="E83" s="490"/>
    </row>
    <row r="84" s="410" customFormat="1" ht="15">
      <c r="E84" s="490"/>
    </row>
    <row r="85" s="410" customFormat="1" ht="15">
      <c r="E85" s="490"/>
    </row>
    <row r="86" s="410" customFormat="1" ht="15">
      <c r="E86" s="490"/>
    </row>
    <row r="87" s="410" customFormat="1" ht="15">
      <c r="E87" s="490"/>
    </row>
    <row r="88" s="410" customFormat="1" ht="15">
      <c r="E88" s="490"/>
    </row>
    <row r="89" s="410" customFormat="1" ht="15">
      <c r="E89" s="490"/>
    </row>
    <row r="90" s="410" customFormat="1" ht="15">
      <c r="E90" s="490"/>
    </row>
    <row r="91" s="410" customFormat="1" ht="15">
      <c r="E91" s="490"/>
    </row>
    <row r="92" s="410" customFormat="1" ht="15">
      <c r="E92" s="490"/>
    </row>
    <row r="93" s="410" customFormat="1" ht="15">
      <c r="E93" s="490"/>
    </row>
    <row r="94" s="410" customFormat="1" ht="15">
      <c r="E94" s="490"/>
    </row>
    <row r="95" s="410" customFormat="1" ht="15">
      <c r="E95" s="490"/>
    </row>
    <row r="96" s="410" customFormat="1" ht="15">
      <c r="E96" s="490"/>
    </row>
    <row r="97" s="410" customFormat="1" ht="15">
      <c r="E97" s="490"/>
    </row>
    <row r="98" s="410" customFormat="1" ht="15">
      <c r="E98" s="490"/>
    </row>
    <row r="99" s="410" customFormat="1" ht="15">
      <c r="E99" s="490"/>
    </row>
    <row r="100" s="410" customFormat="1" ht="15">
      <c r="E100" s="490"/>
    </row>
    <row r="101" s="410" customFormat="1" ht="15">
      <c r="E101" s="490"/>
    </row>
    <row r="102" s="410" customFormat="1" ht="15">
      <c r="E102" s="490"/>
    </row>
    <row r="103" s="410" customFormat="1" ht="15">
      <c r="E103" s="490"/>
    </row>
    <row r="104" s="410" customFormat="1" ht="15">
      <c r="E104" s="490"/>
    </row>
    <row r="105" s="410" customFormat="1" ht="15">
      <c r="E105" s="490"/>
    </row>
    <row r="106" s="410" customFormat="1" ht="15">
      <c r="E106" s="490"/>
    </row>
    <row r="107" s="410" customFormat="1" ht="15">
      <c r="E107" s="490"/>
    </row>
    <row r="108" s="410" customFormat="1" ht="15">
      <c r="E108" s="490"/>
    </row>
    <row r="109" s="410" customFormat="1" ht="15">
      <c r="E109" s="490"/>
    </row>
    <row r="110" s="410" customFormat="1" ht="15">
      <c r="E110" s="490"/>
    </row>
    <row r="111" s="410" customFormat="1" ht="15">
      <c r="E111" s="490"/>
    </row>
    <row r="112" s="410" customFormat="1" ht="15">
      <c r="E112" s="490"/>
    </row>
    <row r="113" s="410" customFormat="1" ht="15">
      <c r="E113" s="490"/>
    </row>
    <row r="114" s="410" customFormat="1" ht="15">
      <c r="E114" s="490"/>
    </row>
    <row r="115" s="410" customFormat="1" ht="15">
      <c r="E115" s="490"/>
    </row>
    <row r="116" s="410" customFormat="1" ht="15">
      <c r="E116" s="490"/>
    </row>
    <row r="117" s="410" customFormat="1" ht="15">
      <c r="E117" s="490"/>
    </row>
    <row r="118" s="410" customFormat="1" ht="15">
      <c r="E118" s="490"/>
    </row>
    <row r="119" s="410" customFormat="1" ht="15">
      <c r="E119" s="490"/>
    </row>
    <row r="120" s="410" customFormat="1" ht="15">
      <c r="E120" s="490"/>
    </row>
    <row r="121" s="410" customFormat="1" ht="15">
      <c r="E121" s="490"/>
    </row>
    <row r="122" s="410" customFormat="1" ht="15">
      <c r="E122" s="490"/>
    </row>
    <row r="123" s="410" customFormat="1" ht="15">
      <c r="E123" s="490"/>
    </row>
    <row r="124" s="410" customFormat="1" ht="15">
      <c r="E124" s="490"/>
    </row>
    <row r="125" s="410" customFormat="1" ht="15">
      <c r="E125" s="490"/>
    </row>
    <row r="126" s="410" customFormat="1" ht="15">
      <c r="E126" s="490"/>
    </row>
    <row r="127" s="410" customFormat="1" ht="15">
      <c r="E127" s="490"/>
    </row>
    <row r="128" s="410" customFormat="1" ht="15">
      <c r="E128" s="490"/>
    </row>
    <row r="129" s="410" customFormat="1" ht="15">
      <c r="E129" s="490"/>
    </row>
    <row r="130" s="410" customFormat="1" ht="15">
      <c r="E130" s="490"/>
    </row>
    <row r="131" s="410" customFormat="1" ht="15">
      <c r="E131" s="490"/>
    </row>
    <row r="132" s="410" customFormat="1" ht="15">
      <c r="E132" s="490"/>
    </row>
    <row r="133" s="410" customFormat="1" ht="15">
      <c r="E133" s="490"/>
    </row>
    <row r="134" s="410" customFormat="1" ht="15">
      <c r="E134" s="490"/>
    </row>
    <row r="135" s="410" customFormat="1" ht="15">
      <c r="E135" s="490"/>
    </row>
    <row r="136" s="410" customFormat="1" ht="15">
      <c r="E136" s="490"/>
    </row>
    <row r="137" s="410" customFormat="1" ht="15">
      <c r="E137" s="490"/>
    </row>
    <row r="138" s="410" customFormat="1" ht="15">
      <c r="E138" s="490"/>
    </row>
    <row r="139" s="410" customFormat="1" ht="15">
      <c r="E139" s="490"/>
    </row>
    <row r="140" s="410" customFormat="1" ht="15">
      <c r="E140" s="490"/>
    </row>
    <row r="141" s="410" customFormat="1" ht="15">
      <c r="E141" s="490"/>
    </row>
    <row r="142" s="410" customFormat="1" ht="15">
      <c r="E142" s="490"/>
    </row>
    <row r="143" s="410" customFormat="1" ht="15">
      <c r="E143" s="490"/>
    </row>
    <row r="144" s="410" customFormat="1" ht="15">
      <c r="E144" s="490"/>
    </row>
    <row r="145" s="410" customFormat="1" ht="15">
      <c r="E145" s="490"/>
    </row>
    <row r="146" s="410" customFormat="1" ht="15">
      <c r="E146" s="490"/>
    </row>
    <row r="147" s="410" customFormat="1" ht="15">
      <c r="E147" s="490"/>
    </row>
    <row r="148" s="410" customFormat="1" ht="15">
      <c r="E148" s="490"/>
    </row>
    <row r="149" s="410" customFormat="1" ht="15">
      <c r="E149" s="490"/>
    </row>
    <row r="150" s="410" customFormat="1" ht="15">
      <c r="E150" s="490"/>
    </row>
    <row r="151" s="410" customFormat="1" ht="15">
      <c r="E151" s="490"/>
    </row>
    <row r="152" s="410" customFormat="1" ht="15">
      <c r="E152" s="490"/>
    </row>
    <row r="153" s="410" customFormat="1" ht="15">
      <c r="E153" s="490"/>
    </row>
    <row r="154" s="410" customFormat="1" ht="15">
      <c r="E154" s="490"/>
    </row>
    <row r="155" s="410" customFormat="1" ht="15">
      <c r="E155" s="490"/>
    </row>
    <row r="156" s="410" customFormat="1" ht="15">
      <c r="E156" s="490"/>
    </row>
    <row r="157" s="410" customFormat="1" ht="15">
      <c r="E157" s="490"/>
    </row>
    <row r="158" s="410" customFormat="1" ht="15">
      <c r="E158" s="490"/>
    </row>
    <row r="159" s="410" customFormat="1" ht="15">
      <c r="E159" s="490"/>
    </row>
    <row r="160" s="410" customFormat="1" ht="15">
      <c r="E160" s="490"/>
    </row>
    <row r="161" s="410" customFormat="1" ht="15">
      <c r="E161" s="490"/>
    </row>
    <row r="162" s="410" customFormat="1" ht="15">
      <c r="E162" s="490"/>
    </row>
    <row r="163" s="410" customFormat="1" ht="15">
      <c r="E163" s="490"/>
    </row>
    <row r="164" s="410" customFormat="1" ht="15">
      <c r="E164" s="490"/>
    </row>
    <row r="165" s="410" customFormat="1" ht="15">
      <c r="E165" s="490"/>
    </row>
    <row r="166" s="410" customFormat="1" ht="15">
      <c r="E166" s="490"/>
    </row>
    <row r="167" s="410" customFormat="1" ht="15">
      <c r="E167" s="490"/>
    </row>
    <row r="168" s="410" customFormat="1" ht="15">
      <c r="E168" s="490"/>
    </row>
    <row r="169" s="410" customFormat="1" ht="15">
      <c r="E169" s="490"/>
    </row>
    <row r="170" s="410" customFormat="1" ht="15">
      <c r="E170" s="490"/>
    </row>
    <row r="171" s="410" customFormat="1" ht="15">
      <c r="E171" s="490"/>
    </row>
    <row r="172" s="410" customFormat="1" ht="15">
      <c r="E172" s="490"/>
    </row>
    <row r="173" s="410" customFormat="1" ht="15">
      <c r="E173" s="490"/>
    </row>
    <row r="174" s="410" customFormat="1" ht="15">
      <c r="E174" s="490"/>
    </row>
    <row r="175" s="410" customFormat="1" ht="15">
      <c r="E175" s="490"/>
    </row>
    <row r="176" s="410" customFormat="1" ht="15">
      <c r="E176" s="490"/>
    </row>
    <row r="177" s="410" customFormat="1" ht="15">
      <c r="E177" s="490"/>
    </row>
    <row r="178" s="410" customFormat="1" ht="15">
      <c r="E178" s="490"/>
    </row>
    <row r="179" s="410" customFormat="1" ht="15">
      <c r="E179" s="490"/>
    </row>
    <row r="180" s="410" customFormat="1" ht="15">
      <c r="E180" s="490"/>
    </row>
    <row r="181" s="410" customFormat="1" ht="15">
      <c r="E181" s="490"/>
    </row>
    <row r="182" s="410" customFormat="1" ht="15">
      <c r="E182" s="490"/>
    </row>
    <row r="183" s="410" customFormat="1" ht="15">
      <c r="E183" s="490"/>
    </row>
    <row r="184" s="410" customFormat="1" ht="15">
      <c r="E184" s="490"/>
    </row>
    <row r="185" s="410" customFormat="1" ht="15">
      <c r="E185" s="490"/>
    </row>
    <row r="186" s="410" customFormat="1" ht="15">
      <c r="E186" s="490"/>
    </row>
    <row r="187" s="410" customFormat="1" ht="15">
      <c r="E187" s="490"/>
    </row>
    <row r="188" s="410" customFormat="1" ht="15">
      <c r="E188" s="490"/>
    </row>
    <row r="189" s="410" customFormat="1" ht="15">
      <c r="E189" s="490"/>
    </row>
    <row r="190" s="410" customFormat="1" ht="15">
      <c r="E190" s="490"/>
    </row>
    <row r="191" s="410" customFormat="1" ht="15">
      <c r="E191" s="490"/>
    </row>
    <row r="192" s="410" customFormat="1" ht="15">
      <c r="E192" s="490"/>
    </row>
    <row r="193" s="410" customFormat="1" ht="15">
      <c r="E193" s="490"/>
    </row>
    <row r="194" s="410" customFormat="1" ht="15">
      <c r="E194" s="490"/>
    </row>
    <row r="195" s="410" customFormat="1" ht="15">
      <c r="E195" s="490"/>
    </row>
    <row r="196" s="410" customFormat="1" ht="15">
      <c r="E196" s="490"/>
    </row>
    <row r="197" s="410" customFormat="1" ht="15">
      <c r="E197" s="490"/>
    </row>
    <row r="198" s="410" customFormat="1" ht="15">
      <c r="E198" s="490"/>
    </row>
    <row r="199" s="410" customFormat="1" ht="15">
      <c r="E199" s="490"/>
    </row>
    <row r="200" s="410" customFormat="1" ht="15">
      <c r="E200" s="490"/>
    </row>
    <row r="201" s="410" customFormat="1" ht="15">
      <c r="E201" s="490"/>
    </row>
    <row r="202" s="410" customFormat="1" ht="15">
      <c r="E202" s="490"/>
    </row>
    <row r="203" s="410" customFormat="1" ht="15">
      <c r="E203" s="490"/>
    </row>
    <row r="204" s="410" customFormat="1" ht="15">
      <c r="E204" s="490"/>
    </row>
    <row r="205" s="410" customFormat="1" ht="15">
      <c r="E205" s="490"/>
    </row>
    <row r="206" s="410" customFormat="1" ht="15">
      <c r="E206" s="490"/>
    </row>
    <row r="207" s="410" customFormat="1" ht="15">
      <c r="E207" s="490"/>
    </row>
    <row r="208" s="340" customFormat="1" ht="15">
      <c r="E208" s="348"/>
    </row>
    <row r="209" s="340" customFormat="1" ht="15">
      <c r="E209" s="348"/>
    </row>
    <row r="210" s="340" customFormat="1" ht="15">
      <c r="E210" s="348"/>
    </row>
    <row r="211" s="340" customFormat="1" ht="15">
      <c r="E211" s="348"/>
    </row>
    <row r="212" s="340" customFormat="1" ht="15">
      <c r="E212" s="348"/>
    </row>
    <row r="213" s="340" customFormat="1" ht="15">
      <c r="E213" s="348"/>
    </row>
    <row r="214" s="340" customFormat="1" ht="15">
      <c r="E214" s="348"/>
    </row>
    <row r="215" s="340" customFormat="1" ht="15">
      <c r="E215" s="348"/>
    </row>
    <row r="216" s="340" customFormat="1" ht="15">
      <c r="E216" s="348"/>
    </row>
    <row r="217" s="340" customFormat="1" ht="15">
      <c r="E217" s="348"/>
    </row>
    <row r="218" s="340" customFormat="1" ht="15">
      <c r="E218" s="348"/>
    </row>
    <row r="219" s="340" customFormat="1" ht="15">
      <c r="E219" s="348"/>
    </row>
    <row r="220" s="340" customFormat="1" ht="15">
      <c r="E220" s="348"/>
    </row>
    <row r="221" s="340" customFormat="1" ht="15">
      <c r="E221" s="348"/>
    </row>
    <row r="222" s="340" customFormat="1" ht="15">
      <c r="E222" s="348"/>
    </row>
    <row r="223" s="340" customFormat="1" ht="15">
      <c r="E223" s="348"/>
    </row>
    <row r="224" s="340" customFormat="1" ht="15">
      <c r="E224" s="348"/>
    </row>
    <row r="225" s="340" customFormat="1" ht="15">
      <c r="E225" s="348"/>
    </row>
    <row r="226" s="340" customFormat="1" ht="15">
      <c r="E226" s="348"/>
    </row>
    <row r="227" s="340" customFormat="1" ht="15">
      <c r="E227" s="348"/>
    </row>
    <row r="228" s="340" customFormat="1" ht="15">
      <c r="E228" s="348"/>
    </row>
    <row r="229" s="340" customFormat="1" ht="15">
      <c r="E229" s="348"/>
    </row>
    <row r="230" s="340" customFormat="1" ht="15">
      <c r="E230" s="348"/>
    </row>
    <row r="231" s="340" customFormat="1" ht="15">
      <c r="E231" s="348"/>
    </row>
    <row r="232" s="340" customFormat="1" ht="15">
      <c r="E232" s="348"/>
    </row>
    <row r="233" s="340" customFormat="1" ht="15">
      <c r="E233" s="348"/>
    </row>
    <row r="234" s="340" customFormat="1" ht="15">
      <c r="E234" s="348"/>
    </row>
    <row r="235" s="340" customFormat="1" ht="15">
      <c r="E235" s="348"/>
    </row>
    <row r="236" s="340" customFormat="1" ht="15">
      <c r="E236" s="348"/>
    </row>
    <row r="237" s="340" customFormat="1" ht="15">
      <c r="E237" s="348"/>
    </row>
    <row r="238" s="340" customFormat="1" ht="15">
      <c r="E238" s="348"/>
    </row>
    <row r="239" s="340" customFormat="1" ht="15">
      <c r="E239" s="348"/>
    </row>
    <row r="240" s="340" customFormat="1" ht="15">
      <c r="E240" s="348"/>
    </row>
    <row r="241" s="340" customFormat="1" ht="15">
      <c r="E241" s="348"/>
    </row>
    <row r="242" s="340" customFormat="1" ht="15">
      <c r="E242" s="348"/>
    </row>
    <row r="243" s="340" customFormat="1" ht="15">
      <c r="E243" s="348"/>
    </row>
    <row r="244" s="340" customFormat="1" ht="15">
      <c r="E244" s="348"/>
    </row>
    <row r="245" s="340" customFormat="1" ht="15">
      <c r="E245" s="348"/>
    </row>
    <row r="246" s="340" customFormat="1" ht="15">
      <c r="E246" s="348"/>
    </row>
    <row r="247" s="340" customFormat="1" ht="15">
      <c r="E247" s="348"/>
    </row>
    <row r="248" s="340" customFormat="1" ht="15">
      <c r="E248" s="348"/>
    </row>
    <row r="249" s="340" customFormat="1" ht="15">
      <c r="E249" s="348"/>
    </row>
    <row r="250" s="340" customFormat="1" ht="15">
      <c r="E250" s="348"/>
    </row>
    <row r="251" s="340" customFormat="1" ht="15">
      <c r="E251" s="348"/>
    </row>
    <row r="252" s="340" customFormat="1" ht="15">
      <c r="E252" s="348"/>
    </row>
    <row r="253" s="340" customFormat="1" ht="15">
      <c r="E253" s="348"/>
    </row>
    <row r="254" s="340" customFormat="1" ht="15">
      <c r="E254" s="348"/>
    </row>
    <row r="255" s="340" customFormat="1" ht="15">
      <c r="E255" s="348"/>
    </row>
    <row r="256" s="340" customFormat="1" ht="15">
      <c r="E256" s="348"/>
    </row>
    <row r="257" s="340" customFormat="1" ht="15">
      <c r="E257" s="348"/>
    </row>
    <row r="258" s="340" customFormat="1" ht="15">
      <c r="E258" s="348"/>
    </row>
    <row r="259" s="340" customFormat="1" ht="15">
      <c r="E259" s="348"/>
    </row>
    <row r="260" s="340" customFormat="1" ht="15">
      <c r="E260" s="348"/>
    </row>
    <row r="261" s="340" customFormat="1" ht="15">
      <c r="E261" s="348"/>
    </row>
    <row r="262" s="340" customFormat="1" ht="15">
      <c r="E262" s="348"/>
    </row>
    <row r="263" s="340" customFormat="1" ht="15">
      <c r="E263" s="348"/>
    </row>
    <row r="264" s="340" customFormat="1" ht="15">
      <c r="E264" s="348"/>
    </row>
    <row r="265" s="340" customFormat="1" ht="15">
      <c r="E265" s="348"/>
    </row>
    <row r="266" s="340" customFormat="1" ht="15">
      <c r="E266" s="348"/>
    </row>
    <row r="267" s="340" customFormat="1" ht="15">
      <c r="E267" s="348"/>
    </row>
    <row r="268" s="340" customFormat="1" ht="15">
      <c r="E268" s="348"/>
    </row>
    <row r="269" s="340" customFormat="1" ht="15">
      <c r="E269" s="348"/>
    </row>
    <row r="270" s="340" customFormat="1" ht="15">
      <c r="E270" s="348"/>
    </row>
    <row r="271" s="340" customFormat="1" ht="15">
      <c r="E271" s="348"/>
    </row>
    <row r="272" s="340" customFormat="1" ht="15">
      <c r="E272" s="348"/>
    </row>
    <row r="273" s="340" customFormat="1" ht="15">
      <c r="E273" s="348"/>
    </row>
    <row r="274" s="340" customFormat="1" ht="15">
      <c r="E274" s="348"/>
    </row>
    <row r="275" s="340" customFormat="1" ht="15">
      <c r="E275" s="348"/>
    </row>
    <row r="276" s="340" customFormat="1" ht="15">
      <c r="E276" s="348"/>
    </row>
    <row r="277" s="340" customFormat="1" ht="15">
      <c r="E277" s="348"/>
    </row>
    <row r="278" s="340" customFormat="1" ht="15">
      <c r="E278" s="348"/>
    </row>
    <row r="279" s="340" customFormat="1" ht="15">
      <c r="E279" s="348"/>
    </row>
    <row r="280" s="340" customFormat="1" ht="15">
      <c r="E280" s="348"/>
    </row>
    <row r="281" s="340" customFormat="1" ht="15">
      <c r="E281" s="348"/>
    </row>
    <row r="282" s="340" customFormat="1" ht="15">
      <c r="E282" s="348"/>
    </row>
    <row r="283" s="340" customFormat="1" ht="15">
      <c r="E283" s="348"/>
    </row>
    <row r="284" s="340" customFormat="1" ht="15">
      <c r="E284" s="348"/>
    </row>
    <row r="285" s="340" customFormat="1" ht="15">
      <c r="E285" s="348"/>
    </row>
    <row r="286" s="340" customFormat="1" ht="15">
      <c r="E286" s="348"/>
    </row>
    <row r="287" s="340" customFormat="1" ht="15">
      <c r="E287" s="348"/>
    </row>
    <row r="288" s="340" customFormat="1" ht="15">
      <c r="E288" s="348"/>
    </row>
    <row r="289" s="340" customFormat="1" ht="15">
      <c r="E289" s="348"/>
    </row>
    <row r="290" s="340" customFormat="1" ht="15">
      <c r="E290" s="348"/>
    </row>
    <row r="291" s="340" customFormat="1" ht="15">
      <c r="E291" s="348"/>
    </row>
    <row r="292" s="340" customFormat="1" ht="15">
      <c r="E292" s="348"/>
    </row>
    <row r="293" s="340" customFormat="1" ht="15">
      <c r="E293" s="348"/>
    </row>
    <row r="294" s="340" customFormat="1" ht="15">
      <c r="E294" s="348"/>
    </row>
    <row r="295" s="340" customFormat="1" ht="15">
      <c r="E295" s="348"/>
    </row>
    <row r="296" s="340" customFormat="1" ht="15">
      <c r="E296" s="348"/>
    </row>
    <row r="297" s="340" customFormat="1" ht="15">
      <c r="E297" s="348"/>
    </row>
    <row r="298" s="340" customFormat="1" ht="15">
      <c r="E298" s="348"/>
    </row>
    <row r="299" s="340" customFormat="1" ht="15">
      <c r="E299" s="348"/>
    </row>
    <row r="300" s="340" customFormat="1" ht="15">
      <c r="E300" s="348"/>
    </row>
    <row r="301" s="340" customFormat="1" ht="15">
      <c r="E301" s="348"/>
    </row>
    <row r="302" s="340" customFormat="1" ht="15">
      <c r="E302" s="348"/>
    </row>
    <row r="303" s="340" customFormat="1" ht="15">
      <c r="E303" s="348"/>
    </row>
    <row r="304" s="340" customFormat="1" ht="15">
      <c r="E304" s="348"/>
    </row>
    <row r="305" s="340" customFormat="1" ht="15">
      <c r="E305" s="348"/>
    </row>
    <row r="306" s="340" customFormat="1" ht="15">
      <c r="E306" s="348"/>
    </row>
    <row r="307" s="340" customFormat="1" ht="15">
      <c r="E307" s="348"/>
    </row>
    <row r="308" s="340" customFormat="1" ht="15">
      <c r="E308" s="348"/>
    </row>
    <row r="309" s="340" customFormat="1" ht="15">
      <c r="E309" s="348"/>
    </row>
    <row r="310" s="340" customFormat="1" ht="15">
      <c r="E310" s="348"/>
    </row>
    <row r="311" s="340" customFormat="1" ht="15">
      <c r="E311" s="348"/>
    </row>
    <row r="312" s="340" customFormat="1" ht="15">
      <c r="E312" s="348"/>
    </row>
    <row r="313" s="340" customFormat="1" ht="15">
      <c r="E313" s="348"/>
    </row>
    <row r="314" s="340" customFormat="1" ht="15">
      <c r="E314" s="348"/>
    </row>
    <row r="315" s="340" customFormat="1" ht="15">
      <c r="E315" s="348"/>
    </row>
    <row r="316" s="340" customFormat="1" ht="15">
      <c r="E316" s="348"/>
    </row>
    <row r="317" s="340" customFormat="1" ht="15">
      <c r="E317" s="348"/>
    </row>
    <row r="318" s="340" customFormat="1" ht="15">
      <c r="E318" s="348"/>
    </row>
    <row r="319" s="340" customFormat="1" ht="15">
      <c r="E319" s="348"/>
    </row>
    <row r="320" s="340" customFormat="1" ht="15">
      <c r="E320" s="348"/>
    </row>
    <row r="321" s="340" customFormat="1" ht="15">
      <c r="E321" s="348"/>
    </row>
    <row r="322" s="340" customFormat="1" ht="15">
      <c r="E322" s="348"/>
    </row>
    <row r="323" s="340" customFormat="1" ht="15">
      <c r="E323" s="348"/>
    </row>
    <row r="324" s="340" customFormat="1" ht="15">
      <c r="E324" s="348"/>
    </row>
    <row r="325" s="340" customFormat="1" ht="15">
      <c r="E325" s="348"/>
    </row>
    <row r="326" s="340" customFormat="1" ht="15">
      <c r="E326" s="348"/>
    </row>
    <row r="327" s="340" customFormat="1" ht="15">
      <c r="E327" s="348"/>
    </row>
    <row r="328" s="340" customFormat="1" ht="15">
      <c r="E328" s="348"/>
    </row>
    <row r="329" s="340" customFormat="1" ht="15">
      <c r="E329" s="348"/>
    </row>
    <row r="330" s="340" customFormat="1" ht="15">
      <c r="E330" s="348"/>
    </row>
    <row r="331" s="340" customFormat="1" ht="15">
      <c r="E331" s="348"/>
    </row>
    <row r="332" s="340" customFormat="1" ht="15">
      <c r="E332" s="348"/>
    </row>
    <row r="333" s="340" customFormat="1" ht="15">
      <c r="E333" s="348"/>
    </row>
    <row r="334" s="340" customFormat="1" ht="15">
      <c r="E334" s="348"/>
    </row>
    <row r="335" s="340" customFormat="1" ht="15">
      <c r="E335" s="348"/>
    </row>
    <row r="336" s="340" customFormat="1" ht="15">
      <c r="E336" s="348"/>
    </row>
    <row r="337" s="340" customFormat="1" ht="15">
      <c r="E337" s="348"/>
    </row>
    <row r="338" s="340" customFormat="1" ht="15">
      <c r="E338" s="348"/>
    </row>
    <row r="339" s="340" customFormat="1" ht="15">
      <c r="E339" s="348"/>
    </row>
    <row r="340" s="340" customFormat="1" ht="15">
      <c r="E340" s="348"/>
    </row>
    <row r="341" s="340" customFormat="1" ht="15">
      <c r="E341" s="348"/>
    </row>
    <row r="342" s="340" customFormat="1" ht="15">
      <c r="E342" s="348"/>
    </row>
    <row r="343" s="340" customFormat="1" ht="15">
      <c r="E343" s="348"/>
    </row>
    <row r="344" s="340" customFormat="1" ht="15">
      <c r="E344" s="348"/>
    </row>
    <row r="345" s="340" customFormat="1" ht="15">
      <c r="E345" s="348"/>
    </row>
    <row r="346" s="340" customFormat="1" ht="15">
      <c r="E346" s="348"/>
    </row>
    <row r="347" s="340" customFormat="1" ht="15">
      <c r="E347" s="348"/>
    </row>
    <row r="348" s="340" customFormat="1" ht="15">
      <c r="E348" s="348"/>
    </row>
    <row r="349" s="340" customFormat="1" ht="15">
      <c r="E349" s="348"/>
    </row>
    <row r="350" s="340" customFormat="1" ht="15">
      <c r="E350" s="348"/>
    </row>
    <row r="351" s="340" customFormat="1" ht="15">
      <c r="E351" s="348"/>
    </row>
    <row r="352" s="340" customFormat="1" ht="15">
      <c r="E352" s="348"/>
    </row>
    <row r="353" s="340" customFormat="1" ht="15">
      <c r="E353" s="348"/>
    </row>
    <row r="354" s="340" customFormat="1" ht="15">
      <c r="E354" s="348"/>
    </row>
    <row r="355" s="340" customFormat="1" ht="15">
      <c r="E355" s="348"/>
    </row>
    <row r="356" s="340" customFormat="1" ht="15">
      <c r="E356" s="348"/>
    </row>
    <row r="357" s="340" customFormat="1" ht="15">
      <c r="E357" s="348"/>
    </row>
    <row r="358" s="340" customFormat="1" ht="15">
      <c r="E358" s="348"/>
    </row>
    <row r="359" s="340" customFormat="1" ht="15">
      <c r="E359" s="348"/>
    </row>
    <row r="360" s="340" customFormat="1" ht="15">
      <c r="E360" s="348"/>
    </row>
    <row r="361" s="340" customFormat="1" ht="15">
      <c r="E361" s="348"/>
    </row>
    <row r="362" s="340" customFormat="1" ht="15">
      <c r="E362" s="348"/>
    </row>
    <row r="363" s="340" customFormat="1" ht="15">
      <c r="E363" s="348"/>
    </row>
    <row r="364" s="340" customFormat="1" ht="15">
      <c r="E364" s="348"/>
    </row>
    <row r="365" s="340" customFormat="1" ht="15">
      <c r="E365" s="348"/>
    </row>
    <row r="366" s="340" customFormat="1" ht="15">
      <c r="E366" s="348"/>
    </row>
    <row r="367" s="340" customFormat="1" ht="15">
      <c r="E367" s="348"/>
    </row>
    <row r="368" s="340" customFormat="1" ht="15">
      <c r="E368" s="348"/>
    </row>
    <row r="369" s="340" customFormat="1" ht="15">
      <c r="E369" s="348"/>
    </row>
    <row r="370" s="340" customFormat="1" ht="15">
      <c r="E370" s="348"/>
    </row>
    <row r="371" s="340" customFormat="1" ht="15">
      <c r="E371" s="348"/>
    </row>
    <row r="372" s="340" customFormat="1" ht="15">
      <c r="E372" s="348"/>
    </row>
    <row r="373" s="340" customFormat="1" ht="15">
      <c r="E373" s="348"/>
    </row>
    <row r="374" s="340" customFormat="1" ht="15">
      <c r="E374" s="348"/>
    </row>
    <row r="375" s="340" customFormat="1" ht="15">
      <c r="E375" s="348"/>
    </row>
    <row r="376" s="340" customFormat="1" ht="15">
      <c r="E376" s="348"/>
    </row>
    <row r="377" s="340" customFormat="1" ht="15">
      <c r="E377" s="348"/>
    </row>
    <row r="378" s="340" customFormat="1" ht="15">
      <c r="E378" s="348"/>
    </row>
    <row r="379" s="340" customFormat="1" ht="15">
      <c r="E379" s="348"/>
    </row>
    <row r="380" s="340" customFormat="1" ht="15">
      <c r="E380" s="348"/>
    </row>
    <row r="381" s="340" customFormat="1" ht="15">
      <c r="E381" s="348"/>
    </row>
    <row r="382" s="340" customFormat="1" ht="15">
      <c r="E382" s="348"/>
    </row>
    <row r="383" s="340" customFormat="1" ht="15">
      <c r="E383" s="348"/>
    </row>
    <row r="384" s="340" customFormat="1" ht="15">
      <c r="E384" s="348"/>
    </row>
    <row r="385" s="340" customFormat="1" ht="15">
      <c r="E385" s="348"/>
    </row>
    <row r="386" s="340" customFormat="1" ht="15">
      <c r="E386" s="348"/>
    </row>
    <row r="387" s="340" customFormat="1" ht="15">
      <c r="E387" s="348"/>
    </row>
    <row r="388" s="340" customFormat="1" ht="15">
      <c r="E388" s="348"/>
    </row>
    <row r="389" s="340" customFormat="1" ht="15">
      <c r="E389" s="348"/>
    </row>
    <row r="390" s="340" customFormat="1" ht="15">
      <c r="E390" s="348"/>
    </row>
    <row r="391" s="340" customFormat="1" ht="15">
      <c r="E391" s="348"/>
    </row>
    <row r="392" s="340" customFormat="1" ht="15">
      <c r="E392" s="348"/>
    </row>
    <row r="393" s="340" customFormat="1" ht="15">
      <c r="E393" s="348"/>
    </row>
    <row r="394" s="340" customFormat="1" ht="15">
      <c r="E394" s="348"/>
    </row>
    <row r="395" s="340" customFormat="1" ht="15">
      <c r="E395" s="348"/>
    </row>
    <row r="396" s="340" customFormat="1" ht="15">
      <c r="E396" s="348"/>
    </row>
    <row r="397" s="340" customFormat="1" ht="15">
      <c r="E397" s="348"/>
    </row>
    <row r="398" s="340" customFormat="1" ht="15">
      <c r="E398" s="348"/>
    </row>
    <row r="399" s="340" customFormat="1" ht="15">
      <c r="E399" s="348"/>
    </row>
    <row r="400" s="340" customFormat="1" ht="15">
      <c r="E400" s="348"/>
    </row>
    <row r="401" s="340" customFormat="1" ht="15">
      <c r="E401" s="348"/>
    </row>
    <row r="402" s="340" customFormat="1" ht="15">
      <c r="E402" s="348"/>
    </row>
    <row r="403" s="340" customFormat="1" ht="15">
      <c r="E403" s="348"/>
    </row>
    <row r="404" s="340" customFormat="1" ht="15">
      <c r="E404" s="348"/>
    </row>
    <row r="405" s="340" customFormat="1" ht="15">
      <c r="E405" s="348"/>
    </row>
    <row r="406" s="340" customFormat="1" ht="15">
      <c r="E406" s="348"/>
    </row>
    <row r="407" s="340" customFormat="1" ht="15">
      <c r="E407" s="348"/>
    </row>
    <row r="408" s="340" customFormat="1" ht="15">
      <c r="E408" s="348"/>
    </row>
    <row r="409" s="340" customFormat="1" ht="15">
      <c r="E409" s="348"/>
    </row>
    <row r="410" s="340" customFormat="1" ht="15">
      <c r="E410" s="348"/>
    </row>
    <row r="411" s="340" customFormat="1" ht="15">
      <c r="E411" s="348"/>
    </row>
    <row r="412" s="340" customFormat="1" ht="15">
      <c r="E412" s="348"/>
    </row>
    <row r="413" s="340" customFormat="1" ht="15">
      <c r="E413" s="348"/>
    </row>
    <row r="414" s="340" customFormat="1" ht="15">
      <c r="E414" s="348"/>
    </row>
    <row r="415" s="340" customFormat="1" ht="15">
      <c r="E415" s="348"/>
    </row>
    <row r="416" s="340" customFormat="1" ht="15">
      <c r="E416" s="348"/>
    </row>
    <row r="417" s="340" customFormat="1" ht="15">
      <c r="E417" s="348"/>
    </row>
    <row r="418" s="340" customFormat="1" ht="15">
      <c r="E418" s="348"/>
    </row>
    <row r="419" s="340" customFormat="1" ht="15">
      <c r="E419" s="348"/>
    </row>
    <row r="420" s="340" customFormat="1" ht="15">
      <c r="E420" s="348"/>
    </row>
    <row r="421" s="340" customFormat="1" ht="15">
      <c r="E421" s="348"/>
    </row>
    <row r="422" s="340" customFormat="1" ht="15">
      <c r="E422" s="348"/>
    </row>
    <row r="423" s="340" customFormat="1" ht="15">
      <c r="E423" s="348"/>
    </row>
    <row r="424" s="340" customFormat="1" ht="15">
      <c r="E424" s="348"/>
    </row>
    <row r="425" s="340" customFormat="1" ht="15">
      <c r="E425" s="348"/>
    </row>
    <row r="426" s="340" customFormat="1" ht="15">
      <c r="E426" s="348"/>
    </row>
    <row r="427" s="340" customFormat="1" ht="15">
      <c r="E427" s="348"/>
    </row>
    <row r="428" s="340" customFormat="1" ht="15">
      <c r="E428" s="348"/>
    </row>
    <row r="429" s="340" customFormat="1" ht="15">
      <c r="E429" s="348"/>
    </row>
    <row r="430" s="340" customFormat="1" ht="15">
      <c r="E430" s="348"/>
    </row>
    <row r="431" s="340" customFormat="1" ht="15">
      <c r="E431" s="348"/>
    </row>
    <row r="432" s="340" customFormat="1" ht="15">
      <c r="E432" s="348"/>
    </row>
    <row r="433" s="340" customFormat="1" ht="15">
      <c r="E433" s="348"/>
    </row>
    <row r="434" s="340" customFormat="1" ht="15">
      <c r="E434" s="348"/>
    </row>
    <row r="435" s="340" customFormat="1" ht="15">
      <c r="E435" s="348"/>
    </row>
    <row r="436" s="340" customFormat="1" ht="15">
      <c r="E436" s="348"/>
    </row>
    <row r="437" s="340" customFormat="1" ht="15">
      <c r="E437" s="348"/>
    </row>
    <row r="438" s="340" customFormat="1" ht="15">
      <c r="E438" s="348"/>
    </row>
    <row r="439" s="340" customFormat="1" ht="15">
      <c r="E439" s="348"/>
    </row>
    <row r="440" s="340" customFormat="1" ht="15">
      <c r="E440" s="348"/>
    </row>
    <row r="441" s="340" customFormat="1" ht="15">
      <c r="E441" s="348"/>
    </row>
    <row r="442" s="340" customFormat="1" ht="15">
      <c r="E442" s="348"/>
    </row>
    <row r="443" s="340" customFormat="1" ht="15">
      <c r="E443" s="348"/>
    </row>
    <row r="444" s="340" customFormat="1" ht="15">
      <c r="E444" s="348"/>
    </row>
    <row r="445" s="340" customFormat="1" ht="15">
      <c r="E445" s="348"/>
    </row>
    <row r="446" s="340" customFormat="1" ht="15">
      <c r="E446" s="348"/>
    </row>
    <row r="447" s="340" customFormat="1" ht="15">
      <c r="E447" s="348"/>
    </row>
    <row r="448" s="340" customFormat="1" ht="15">
      <c r="E448" s="348"/>
    </row>
    <row r="449" s="340" customFormat="1" ht="15">
      <c r="E449" s="348"/>
    </row>
    <row r="450" s="340" customFormat="1" ht="15">
      <c r="E450" s="348"/>
    </row>
    <row r="451" s="340" customFormat="1" ht="15">
      <c r="E451" s="348"/>
    </row>
    <row r="452" s="340" customFormat="1" ht="15">
      <c r="E452" s="348"/>
    </row>
    <row r="453" s="340" customFormat="1" ht="15">
      <c r="E453" s="348"/>
    </row>
    <row r="454" s="340" customFormat="1" ht="15">
      <c r="E454" s="348"/>
    </row>
    <row r="455" s="340" customFormat="1" ht="15">
      <c r="E455" s="348"/>
    </row>
    <row r="456" s="340" customFormat="1" ht="15">
      <c r="E456" s="348"/>
    </row>
    <row r="457" s="340" customFormat="1" ht="15">
      <c r="E457" s="348"/>
    </row>
    <row r="458" s="340" customFormat="1" ht="15">
      <c r="E458" s="348"/>
    </row>
    <row r="459" s="340" customFormat="1" ht="15">
      <c r="E459" s="348"/>
    </row>
    <row r="460" s="340" customFormat="1" ht="15">
      <c r="E460" s="348"/>
    </row>
    <row r="461" s="340" customFormat="1" ht="15">
      <c r="E461" s="348"/>
    </row>
    <row r="462" s="340" customFormat="1" ht="15">
      <c r="E462" s="348"/>
    </row>
    <row r="463" s="340" customFormat="1" ht="15">
      <c r="E463" s="348"/>
    </row>
    <row r="464" s="340" customFormat="1" ht="15">
      <c r="E464" s="348"/>
    </row>
    <row r="465" s="340" customFormat="1" ht="15">
      <c r="E465" s="348"/>
    </row>
    <row r="466" s="340" customFormat="1" ht="15">
      <c r="E466" s="348"/>
    </row>
    <row r="467" s="340" customFormat="1" ht="15">
      <c r="E467" s="348"/>
    </row>
    <row r="468" s="340" customFormat="1" ht="15">
      <c r="E468" s="348"/>
    </row>
    <row r="469" s="340" customFormat="1" ht="15">
      <c r="E469" s="348"/>
    </row>
    <row r="470" s="340" customFormat="1" ht="15">
      <c r="E470" s="348"/>
    </row>
    <row r="471" s="340" customFormat="1" ht="15">
      <c r="E471" s="348"/>
    </row>
    <row r="472" s="340" customFormat="1" ht="15">
      <c r="E472" s="348"/>
    </row>
    <row r="473" s="340" customFormat="1" ht="15">
      <c r="E473" s="348"/>
    </row>
    <row r="474" s="340" customFormat="1" ht="15">
      <c r="E474" s="348"/>
    </row>
    <row r="475" s="340" customFormat="1" ht="15">
      <c r="E475" s="348"/>
    </row>
    <row r="476" s="340" customFormat="1" ht="15">
      <c r="E476" s="348"/>
    </row>
    <row r="477" s="340" customFormat="1" ht="15">
      <c r="E477" s="348"/>
    </row>
    <row r="478" s="340" customFormat="1" ht="15">
      <c r="E478" s="348"/>
    </row>
    <row r="479" s="340" customFormat="1" ht="15">
      <c r="E479" s="348"/>
    </row>
    <row r="480" s="340" customFormat="1" ht="15">
      <c r="E480" s="348"/>
    </row>
    <row r="481" s="340" customFormat="1" ht="15">
      <c r="E481" s="348"/>
    </row>
    <row r="482" s="340" customFormat="1" ht="15">
      <c r="E482" s="348"/>
    </row>
    <row r="483" s="340" customFormat="1" ht="15">
      <c r="E483" s="348"/>
    </row>
    <row r="484" s="340" customFormat="1" ht="15">
      <c r="E484" s="348"/>
    </row>
    <row r="485" s="340" customFormat="1" ht="15">
      <c r="E485" s="348"/>
    </row>
    <row r="486" s="340" customFormat="1" ht="15">
      <c r="E486" s="348"/>
    </row>
    <row r="487" s="340" customFormat="1" ht="15">
      <c r="E487" s="348"/>
    </row>
    <row r="488" s="340" customFormat="1" ht="15">
      <c r="E488" s="348"/>
    </row>
    <row r="489" s="340" customFormat="1" ht="15">
      <c r="E489" s="348"/>
    </row>
    <row r="490" s="340" customFormat="1" ht="15">
      <c r="E490" s="348"/>
    </row>
    <row r="491" s="340" customFormat="1" ht="15">
      <c r="E491" s="348"/>
    </row>
    <row r="492" s="340" customFormat="1" ht="15">
      <c r="E492" s="348"/>
    </row>
    <row r="493" s="340" customFormat="1" ht="15">
      <c r="E493" s="348"/>
    </row>
    <row r="494" s="340" customFormat="1" ht="15">
      <c r="E494" s="348"/>
    </row>
    <row r="495" s="340" customFormat="1" ht="15">
      <c r="E495" s="348"/>
    </row>
    <row r="496" s="340" customFormat="1" ht="15">
      <c r="E496" s="348"/>
    </row>
    <row r="497" s="340" customFormat="1" ht="15">
      <c r="E497" s="348"/>
    </row>
    <row r="498" s="340" customFormat="1" ht="15">
      <c r="E498" s="348"/>
    </row>
    <row r="499" s="340" customFormat="1" ht="15">
      <c r="E499" s="348"/>
    </row>
    <row r="500" s="340" customFormat="1" ht="15">
      <c r="E500" s="348"/>
    </row>
    <row r="501" s="340" customFormat="1" ht="15">
      <c r="E501" s="348"/>
    </row>
    <row r="502" s="340" customFormat="1" ht="15">
      <c r="E502" s="348"/>
    </row>
    <row r="503" s="340" customFormat="1" ht="15">
      <c r="E503" s="348"/>
    </row>
    <row r="504" s="340" customFormat="1" ht="15">
      <c r="E504" s="348"/>
    </row>
    <row r="505" s="340" customFormat="1" ht="15">
      <c r="E505" s="348"/>
    </row>
    <row r="506" s="340" customFormat="1" ht="15">
      <c r="E506" s="348"/>
    </row>
    <row r="507" s="340" customFormat="1" ht="15">
      <c r="E507" s="348"/>
    </row>
    <row r="508" s="340" customFormat="1" ht="15">
      <c r="E508" s="348"/>
    </row>
    <row r="509" s="340" customFormat="1" ht="15">
      <c r="E509" s="348"/>
    </row>
    <row r="510" s="340" customFormat="1" ht="15">
      <c r="E510" s="348"/>
    </row>
    <row r="511" s="340" customFormat="1" ht="15">
      <c r="E511" s="348"/>
    </row>
    <row r="512" s="340" customFormat="1" ht="15">
      <c r="E512" s="348"/>
    </row>
    <row r="513" s="340" customFormat="1" ht="15">
      <c r="E513" s="348"/>
    </row>
    <row r="514" s="340" customFormat="1" ht="15">
      <c r="E514" s="348"/>
    </row>
    <row r="515" s="340" customFormat="1" ht="15">
      <c r="E515" s="348"/>
    </row>
    <row r="516" s="340" customFormat="1" ht="15">
      <c r="E516" s="348"/>
    </row>
    <row r="517" s="340" customFormat="1" ht="15">
      <c r="E517" s="348"/>
    </row>
    <row r="518" s="340" customFormat="1" ht="15">
      <c r="E518" s="348"/>
    </row>
    <row r="519" s="340" customFormat="1" ht="15">
      <c r="E519" s="348"/>
    </row>
    <row r="520" s="340" customFormat="1" ht="15">
      <c r="E520" s="348"/>
    </row>
    <row r="521" s="340" customFormat="1" ht="15">
      <c r="E521" s="348"/>
    </row>
    <row r="522" s="340" customFormat="1" ht="15">
      <c r="E522" s="348"/>
    </row>
    <row r="523" s="340" customFormat="1" ht="15">
      <c r="E523" s="348"/>
    </row>
    <row r="524" s="340" customFormat="1" ht="15">
      <c r="E524" s="348"/>
    </row>
    <row r="525" s="340" customFormat="1" ht="15">
      <c r="E525" s="348"/>
    </row>
    <row r="526" s="340" customFormat="1" ht="15">
      <c r="E526" s="348"/>
    </row>
    <row r="527" s="340" customFormat="1" ht="15">
      <c r="E527" s="348"/>
    </row>
    <row r="528" s="340" customFormat="1" ht="15">
      <c r="E528" s="348"/>
    </row>
    <row r="529" s="340" customFormat="1" ht="15">
      <c r="E529" s="348"/>
    </row>
    <row r="530" s="340" customFormat="1" ht="15">
      <c r="E530" s="348"/>
    </row>
    <row r="531" s="340" customFormat="1" ht="15">
      <c r="E531" s="348"/>
    </row>
    <row r="532" s="340" customFormat="1" ht="15">
      <c r="E532" s="348"/>
    </row>
    <row r="533" s="340" customFormat="1" ht="15">
      <c r="E533" s="348"/>
    </row>
    <row r="534" s="340" customFormat="1" ht="15">
      <c r="E534" s="348"/>
    </row>
    <row r="535" s="340" customFormat="1" ht="15">
      <c r="E535" s="348"/>
    </row>
    <row r="536" s="340" customFormat="1" ht="15">
      <c r="E536" s="348"/>
    </row>
    <row r="537" s="340" customFormat="1" ht="15">
      <c r="E537" s="348"/>
    </row>
    <row r="538" s="340" customFormat="1" ht="15">
      <c r="E538" s="348"/>
    </row>
    <row r="539" s="340" customFormat="1" ht="15">
      <c r="E539" s="348"/>
    </row>
    <row r="540" s="340" customFormat="1" ht="15">
      <c r="E540" s="348"/>
    </row>
    <row r="541" s="340" customFormat="1" ht="15">
      <c r="E541" s="348"/>
    </row>
    <row r="542" s="340" customFormat="1" ht="15">
      <c r="E542" s="348"/>
    </row>
    <row r="543" s="340" customFormat="1" ht="15">
      <c r="E543" s="348"/>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sheetData>
  <sheetProtection algorithmName="SHA-512" hashValue="m8yVkd9YPjHCMleajhmwkV5kwrUER8dJLo618d5qzEZT/dNWYspLbAQm82XBkwECyYx8JPvcoVfRGHZF/dgYvg==" saltValue="hpUkpxbJdzEzzZTcTnDgqg==" spinCount="100000" sheet="1" objects="1" scenarios="1"/>
  <mergeCells count="65">
    <mergeCell ref="C1:H1"/>
    <mergeCell ref="C2:H2"/>
    <mergeCell ref="F11:H11"/>
    <mergeCell ref="F12:H12"/>
    <mergeCell ref="F13:H13"/>
    <mergeCell ref="BQ14:BR14"/>
    <mergeCell ref="R15:V15"/>
    <mergeCell ref="X15:AB15"/>
    <mergeCell ref="AD15:AH15"/>
    <mergeCell ref="AJ15:AN15"/>
    <mergeCell ref="BB15:BC15"/>
    <mergeCell ref="BL15:BM15"/>
    <mergeCell ref="BQ15:BR15"/>
    <mergeCell ref="BB14:BC14"/>
    <mergeCell ref="R14:V14"/>
    <mergeCell ref="X14:AB14"/>
    <mergeCell ref="AD14:AH14"/>
    <mergeCell ref="AJ14:AN14"/>
    <mergeCell ref="BL14:BM14"/>
    <mergeCell ref="C16:H17"/>
    <mergeCell ref="R16:V16"/>
    <mergeCell ref="X16:AB16"/>
    <mergeCell ref="AD16:AH16"/>
    <mergeCell ref="AJ16:AN16"/>
    <mergeCell ref="R17:V17"/>
    <mergeCell ref="X17:AB17"/>
    <mergeCell ref="AD17:AH17"/>
    <mergeCell ref="AJ17:AN17"/>
    <mergeCell ref="AD26:AH26"/>
    <mergeCell ref="BB17:BC17"/>
    <mergeCell ref="BL17:BM17"/>
    <mergeCell ref="BQ17:BR17"/>
    <mergeCell ref="BB18:BC18"/>
    <mergeCell ref="F23:H23"/>
    <mergeCell ref="F24:H24"/>
    <mergeCell ref="F25:H25"/>
    <mergeCell ref="R26:V26"/>
    <mergeCell ref="X26:AB26"/>
    <mergeCell ref="R27:V27"/>
    <mergeCell ref="X27:AB27"/>
    <mergeCell ref="AD27:AH27"/>
    <mergeCell ref="AJ27:AN27"/>
    <mergeCell ref="BB27:BC27"/>
    <mergeCell ref="BQ28:BR28"/>
    <mergeCell ref="AJ26:AN26"/>
    <mergeCell ref="BB26:BC26"/>
    <mergeCell ref="BL26:BM26"/>
    <mergeCell ref="BQ26:BR26"/>
    <mergeCell ref="BL27:BM27"/>
    <mergeCell ref="I1:O1"/>
    <mergeCell ref="I2:O2"/>
    <mergeCell ref="BQ29:BR29"/>
    <mergeCell ref="R29:V29"/>
    <mergeCell ref="X29:AB29"/>
    <mergeCell ref="AD29:AH29"/>
    <mergeCell ref="AJ29:AN29"/>
    <mergeCell ref="BB29:BC29"/>
    <mergeCell ref="BL29:BM29"/>
    <mergeCell ref="BQ27:BR27"/>
    <mergeCell ref="R28:V28"/>
    <mergeCell ref="X28:AB28"/>
    <mergeCell ref="AD28:AH28"/>
    <mergeCell ref="AJ28:AN28"/>
    <mergeCell ref="BB28:BC28"/>
    <mergeCell ref="BL28:BM28"/>
  </mergeCells>
  <dataValidations count="1">
    <dataValidation type="decimal" allowBlank="1" showInputMessage="1" showErrorMessage="1" error="Enter Numbers Only" sqref="AC9:AF9 AC21:AF21">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39" r:id="rId1"/>
  <headerFooter>
    <oddHeader>&amp;LREPORT OF  MONTHLY OPERATION OF WASTEWATER TREATMENT
&amp;CTENNESSEE DEPARTMENT OF ENVIRONMENT AND CONSERVATION 
DIVISION OF WATER RESOURCES
&amp;RRev: 24 Jan 16</oddHeader>
    <oddFooter>&amp;LRev. 13NOV15&amp;R&amp;P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699890613556"/>
  </sheetPr>
  <dimension ref="A2:B42"/>
  <sheetViews>
    <sheetView workbookViewId="0" topLeftCell="A19">
      <selection activeCell="B39" sqref="B39"/>
    </sheetView>
  </sheetViews>
  <sheetFormatPr defaultColWidth="9.140625" defaultRowHeight="15"/>
  <cols>
    <col min="1" max="1" width="13.28125" style="601" customWidth="1"/>
    <col min="2" max="2" width="77.57421875" style="294" customWidth="1"/>
    <col min="3" max="3" width="4.8515625" style="166" customWidth="1"/>
    <col min="4" max="4" width="27.140625" style="166" bestFit="1" customWidth="1"/>
    <col min="5" max="16384" width="9.140625" style="166" customWidth="1"/>
  </cols>
  <sheetData>
    <row r="2" spans="1:2" ht="17.25" thickBot="1">
      <c r="A2" s="597" t="s">
        <v>127</v>
      </c>
      <c r="B2" s="290" t="s">
        <v>128</v>
      </c>
    </row>
    <row r="3" spans="1:2" ht="15">
      <c r="A3" s="598">
        <v>2016</v>
      </c>
      <c r="B3" s="291" t="s">
        <v>129</v>
      </c>
    </row>
    <row r="4" spans="1:2" ht="33">
      <c r="A4" s="599"/>
      <c r="B4" s="292" t="s">
        <v>130</v>
      </c>
    </row>
    <row r="5" spans="1:2" ht="15">
      <c r="A5" s="600">
        <v>2017</v>
      </c>
      <c r="B5" s="292" t="s">
        <v>131</v>
      </c>
    </row>
    <row r="6" spans="1:2" ht="15">
      <c r="A6" s="600"/>
      <c r="B6" s="292" t="s">
        <v>132</v>
      </c>
    </row>
    <row r="7" spans="1:2" ht="15">
      <c r="A7" s="600"/>
      <c r="B7" s="292" t="s">
        <v>133</v>
      </c>
    </row>
    <row r="8" spans="1:2" ht="33">
      <c r="A8" s="600">
        <v>2018</v>
      </c>
      <c r="B8" s="292" t="s">
        <v>134</v>
      </c>
    </row>
    <row r="9" spans="1:2" ht="15">
      <c r="A9" s="600">
        <v>43191</v>
      </c>
      <c r="B9" s="292" t="s">
        <v>135</v>
      </c>
    </row>
    <row r="10" spans="1:2" ht="15">
      <c r="A10" s="600"/>
      <c r="B10" s="292" t="s">
        <v>136</v>
      </c>
    </row>
    <row r="11" spans="1:2" ht="15">
      <c r="A11" s="600">
        <v>43215</v>
      </c>
      <c r="B11" s="292" t="s">
        <v>137</v>
      </c>
    </row>
    <row r="12" spans="1:2" ht="15">
      <c r="A12" s="600"/>
      <c r="B12" s="292" t="s">
        <v>138</v>
      </c>
    </row>
    <row r="13" spans="1:2" ht="15">
      <c r="A13" s="600"/>
      <c r="B13" s="292" t="s">
        <v>139</v>
      </c>
    </row>
    <row r="14" spans="1:2" ht="33">
      <c r="A14" s="600">
        <v>43225</v>
      </c>
      <c r="B14" s="293" t="s">
        <v>140</v>
      </c>
    </row>
    <row r="15" spans="1:2" ht="15">
      <c r="A15" s="600"/>
      <c r="B15" s="293" t="s">
        <v>141</v>
      </c>
    </row>
    <row r="16" spans="1:2" ht="15">
      <c r="A16" s="600"/>
      <c r="B16" s="293" t="s">
        <v>142</v>
      </c>
    </row>
    <row r="17" spans="1:2" ht="15">
      <c r="A17" s="600"/>
      <c r="B17" s="293" t="s">
        <v>143</v>
      </c>
    </row>
    <row r="18" spans="1:2" ht="33">
      <c r="A18" s="600">
        <v>43255</v>
      </c>
      <c r="B18" s="293" t="s">
        <v>144</v>
      </c>
    </row>
    <row r="19" spans="1:2" ht="15">
      <c r="A19" s="600"/>
      <c r="B19" s="293" t="s">
        <v>145</v>
      </c>
    </row>
    <row r="20" spans="1:2" ht="17.25" customHeight="1">
      <c r="A20" s="600"/>
      <c r="B20" s="293" t="s">
        <v>146</v>
      </c>
    </row>
    <row r="21" spans="1:2" ht="33">
      <c r="A21" s="600">
        <v>43313</v>
      </c>
      <c r="B21" s="293" t="s">
        <v>147</v>
      </c>
    </row>
    <row r="22" spans="1:2" ht="15">
      <c r="A22" s="600"/>
      <c r="B22" s="293" t="s">
        <v>148</v>
      </c>
    </row>
    <row r="23" spans="1:2" ht="33">
      <c r="A23" s="600">
        <v>43466</v>
      </c>
      <c r="B23" s="293" t="s">
        <v>149</v>
      </c>
    </row>
    <row r="24" spans="1:2" ht="15">
      <c r="A24" s="600">
        <v>43497</v>
      </c>
      <c r="B24" s="293" t="s">
        <v>150</v>
      </c>
    </row>
    <row r="25" spans="1:2" ht="15">
      <c r="A25" s="600"/>
      <c r="B25" s="293" t="s">
        <v>151</v>
      </c>
    </row>
    <row r="26" spans="1:2" ht="15">
      <c r="A26" s="600">
        <v>43497</v>
      </c>
      <c r="B26" s="293" t="s">
        <v>152</v>
      </c>
    </row>
    <row r="27" spans="1:2" ht="15">
      <c r="A27" s="600"/>
      <c r="B27" s="293" t="s">
        <v>153</v>
      </c>
    </row>
    <row r="28" spans="1:2" ht="15">
      <c r="A28" s="600">
        <v>43525</v>
      </c>
      <c r="B28" s="293" t="s">
        <v>154</v>
      </c>
    </row>
    <row r="29" spans="1:2" ht="15">
      <c r="A29" s="600"/>
      <c r="B29" s="293" t="s">
        <v>155</v>
      </c>
    </row>
    <row r="30" spans="1:2" ht="15">
      <c r="A30" s="600"/>
      <c r="B30" s="293" t="s">
        <v>156</v>
      </c>
    </row>
    <row r="31" spans="1:2" ht="33">
      <c r="A31" s="600">
        <v>43594</v>
      </c>
      <c r="B31" s="293" t="s">
        <v>157</v>
      </c>
    </row>
    <row r="32" spans="1:2" ht="15">
      <c r="A32" s="600">
        <v>43625</v>
      </c>
      <c r="B32" s="293" t="s">
        <v>158</v>
      </c>
    </row>
    <row r="33" spans="1:2" ht="33">
      <c r="A33" s="600"/>
      <c r="B33" s="293" t="s">
        <v>159</v>
      </c>
    </row>
    <row r="34" spans="1:2" ht="15">
      <c r="A34" s="600"/>
      <c r="B34" s="293" t="s">
        <v>160</v>
      </c>
    </row>
    <row r="35" spans="1:2" ht="15">
      <c r="A35" s="600">
        <v>43811</v>
      </c>
      <c r="B35" s="293" t="s">
        <v>161</v>
      </c>
    </row>
    <row r="36" spans="1:2" ht="15">
      <c r="A36" s="600"/>
      <c r="B36" s="293" t="s">
        <v>162</v>
      </c>
    </row>
    <row r="37" spans="1:2" ht="15">
      <c r="A37" s="600"/>
      <c r="B37" s="293" t="s">
        <v>163</v>
      </c>
    </row>
    <row r="38" spans="1:2" ht="33">
      <c r="A38" s="600">
        <v>43881</v>
      </c>
      <c r="B38" s="293" t="s">
        <v>164</v>
      </c>
    </row>
    <row r="39" spans="1:2" ht="15">
      <c r="A39" s="600"/>
      <c r="B39" s="293"/>
    </row>
    <row r="40" spans="1:2" ht="15">
      <c r="A40" s="600"/>
      <c r="B40" s="293"/>
    </row>
    <row r="41" spans="1:2" ht="15">
      <c r="A41" s="600"/>
      <c r="B41" s="293"/>
    </row>
    <row r="42" spans="1:2" ht="15">
      <c r="A42" s="600"/>
      <c r="B42" s="293"/>
    </row>
  </sheetData>
  <sheetProtection algorithmName="SHA-512" hashValue="uibl6RR7wOoagGZKIOsbpRFaEKbsw3OEkPilhF0hddf6SIo1yrMQ3ATmLb1DadFVQVaUkg16O0H9zImBcxpEAg==" saltValue="lFjQfUQcKLjT4pDsjxJ4Fg==" spinCount="100000" sheet="1" objects="1" scenarios="1"/>
  <printOptions horizontalCentered="1"/>
  <pageMargins left="0.2" right="0.2" top="0.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CQ600"/>
  <sheetViews>
    <sheetView tabSelected="1" zoomScale="70" zoomScaleNormal="70" zoomScalePageLayoutView="55" workbookViewId="0" topLeftCell="C22">
      <selection activeCell="E46" sqref="E4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0" width="10.140625" style="19" customWidth="1"/>
    <col min="21"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95" width="8.7109375" style="156" customWidth="1"/>
    <col min="96" max="16384" width="8.7109375" style="19" customWidth="1"/>
  </cols>
  <sheetData>
    <row r="1" spans="2:95"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5"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row>
    <row r="2" spans="2:95" s="6" customFormat="1" ht="111" customHeight="1" hidden="1" thickBot="1">
      <c r="B2" s="88"/>
      <c r="C2" s="7"/>
      <c r="D2" s="7"/>
      <c r="E2" s="8"/>
      <c r="F2" s="9"/>
      <c r="G2" s="9"/>
      <c r="H2" s="9" t="s">
        <v>227</v>
      </c>
      <c r="I2" s="10">
        <v>46529</v>
      </c>
      <c r="J2" s="337">
        <v>50050</v>
      </c>
      <c r="K2" s="337"/>
      <c r="L2" s="337">
        <v>50050</v>
      </c>
      <c r="M2" s="337">
        <v>80998</v>
      </c>
      <c r="N2" s="337">
        <v>10</v>
      </c>
      <c r="O2" s="11" t="s">
        <v>228</v>
      </c>
      <c r="P2" s="10">
        <v>80082</v>
      </c>
      <c r="Q2" s="12">
        <v>80082</v>
      </c>
      <c r="R2" s="337"/>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337">
        <v>665</v>
      </c>
      <c r="AS2" s="337"/>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row>
    <row r="3" spans="2:95" s="6" customFormat="1" ht="220.5" customHeight="1" hidden="1" thickBot="1">
      <c r="B3" s="89" t="s">
        <v>165</v>
      </c>
      <c r="C3" s="16" t="s">
        <v>236</v>
      </c>
      <c r="D3" s="16" t="s">
        <v>237</v>
      </c>
      <c r="E3" s="32" t="s">
        <v>238</v>
      </c>
      <c r="F3" s="16" t="s">
        <v>239</v>
      </c>
      <c r="G3" s="16" t="s">
        <v>240</v>
      </c>
      <c r="H3" s="16" t="s">
        <v>241</v>
      </c>
      <c r="I3" s="14" t="s">
        <v>242</v>
      </c>
      <c r="J3" s="338" t="s">
        <v>243</v>
      </c>
      <c r="K3" s="338" t="s">
        <v>244</v>
      </c>
      <c r="L3" s="338" t="s">
        <v>246</v>
      </c>
      <c r="M3" s="338" t="s">
        <v>247</v>
      </c>
      <c r="N3" s="338" t="s">
        <v>248</v>
      </c>
      <c r="O3" s="15" t="s">
        <v>249</v>
      </c>
      <c r="P3" s="14" t="s">
        <v>250</v>
      </c>
      <c r="Q3" s="17" t="s">
        <v>251</v>
      </c>
      <c r="R3" s="338"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148" t="s">
        <v>300</v>
      </c>
      <c r="AS3" s="148"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row>
    <row r="4" spans="2:45" ht="21" customHeight="1">
      <c r="B4" s="88"/>
      <c r="C4" s="325" t="str">
        <f>'Permit Limits'!E5</f>
        <v>TN0020621</v>
      </c>
      <c r="D4" s="325" t="str">
        <f>'Permit Limits'!D10</f>
        <v>External Outfall</v>
      </c>
      <c r="E4" s="326" t="str">
        <f>'Permit Limits'!E10</f>
        <v>001</v>
      </c>
      <c r="F4" s="325">
        <f>'Permit Limits'!H5</f>
        <v>2024</v>
      </c>
      <c r="G4" s="325" t="s">
        <v>310</v>
      </c>
      <c r="H4" s="327">
        <v>1</v>
      </c>
      <c r="I4" s="52">
        <v>0</v>
      </c>
      <c r="J4" s="53">
        <v>0.364</v>
      </c>
      <c r="K4" s="53">
        <v>1.233</v>
      </c>
      <c r="L4" s="53">
        <v>0.362</v>
      </c>
      <c r="M4" s="65">
        <v>0</v>
      </c>
      <c r="N4" s="65">
        <v>14.9</v>
      </c>
      <c r="O4" s="67">
        <v>13.7</v>
      </c>
      <c r="P4" s="64"/>
      <c r="Q4" s="65"/>
      <c r="R4" s="354" t="str">
        <f>IF(Q4&lt;&gt;0,(8.34*L4*Q4),"")</f>
        <v/>
      </c>
      <c r="S4" s="356" t="str">
        <f>IF(P4&lt;&gt;0,(1-Q4/P4)*100,"")</f>
        <v/>
      </c>
      <c r="T4" s="299"/>
      <c r="U4" s="68"/>
      <c r="V4" s="613">
        <v>40.7</v>
      </c>
      <c r="W4" s="306">
        <v>0.733</v>
      </c>
      <c r="X4" s="614">
        <f aca="true" t="shared" si="0" ref="X4:X34">IF(W4&lt;&gt;0,(8.34*L4*W4),"")</f>
        <v>2.21298564</v>
      </c>
      <c r="Y4" s="614">
        <f aca="true" t="shared" si="1" ref="Y4:Y34">IF(V4&lt;&gt;0,(1-W4/V4)*100,"")</f>
        <v>98.1990171990172</v>
      </c>
      <c r="Z4" s="306"/>
      <c r="AA4" s="615"/>
      <c r="AB4" s="298">
        <v>356</v>
      </c>
      <c r="AC4" s="299">
        <v>5</v>
      </c>
      <c r="AD4" s="356">
        <f aca="true" t="shared" si="2" ref="AD4:AD34">IF(AC4&lt;&gt;0,(8.34*L4*AC4),"")</f>
        <v>15.095399999999998</v>
      </c>
      <c r="AE4" s="356">
        <f>IF(AB4&lt;&gt;0,(1-AC4/AB4)*100,"")</f>
        <v>98.59550561797754</v>
      </c>
      <c r="AF4" s="299"/>
      <c r="AG4" s="68"/>
      <c r="AH4" s="298">
        <v>0.21</v>
      </c>
      <c r="AI4" s="68">
        <v>9.59</v>
      </c>
      <c r="AJ4" s="298">
        <v>7.32</v>
      </c>
      <c r="AK4" s="68">
        <v>7.21</v>
      </c>
      <c r="AL4" s="302" t="s">
        <v>411</v>
      </c>
      <c r="AM4" s="300">
        <v>0.1</v>
      </c>
      <c r="AN4" s="302"/>
      <c r="AO4" s="68">
        <v>118</v>
      </c>
      <c r="AP4" s="299">
        <v>4.18</v>
      </c>
      <c r="AQ4" s="356">
        <f aca="true" t="shared" si="3" ref="AQ4:AQ34">IF(AP4&lt;&gt;0,(8.34*L4*AP4),"")</f>
        <v>12.619754399999998</v>
      </c>
      <c r="AR4" s="65">
        <v>0.156</v>
      </c>
      <c r="AS4" s="354">
        <f aca="true" t="shared" si="4" ref="AS4:AS34">IF(AR4&lt;&gt;0,(8.34*L4*AR4),"")</f>
        <v>0.47097648</v>
      </c>
    </row>
    <row r="5" spans="2:45" ht="21" customHeight="1">
      <c r="B5" s="88"/>
      <c r="C5" s="329" t="str">
        <f>C4</f>
        <v>TN0020621</v>
      </c>
      <c r="D5" s="329" t="str">
        <f>D4</f>
        <v>External Outfall</v>
      </c>
      <c r="E5" s="329" t="str">
        <f>E4</f>
        <v>001</v>
      </c>
      <c r="F5" s="329">
        <f>F4</f>
        <v>2024</v>
      </c>
      <c r="G5" s="329" t="s">
        <v>310</v>
      </c>
      <c r="H5" s="330">
        <v>2</v>
      </c>
      <c r="I5" s="104">
        <v>0</v>
      </c>
      <c r="J5" s="110">
        <v>0.354</v>
      </c>
      <c r="K5" s="110">
        <v>1.273</v>
      </c>
      <c r="L5" s="110">
        <v>0.411</v>
      </c>
      <c r="M5" s="105">
        <v>0</v>
      </c>
      <c r="N5" s="105">
        <v>14.9</v>
      </c>
      <c r="O5" s="113">
        <v>13.5</v>
      </c>
      <c r="P5" s="116"/>
      <c r="Q5" s="105"/>
      <c r="R5" s="350" t="str">
        <f>IF(Q5&lt;&gt;0,(8.34*L5*Q5),"")</f>
        <v/>
      </c>
      <c r="S5" s="350" t="str">
        <f>IF(P5&lt;&gt;0,(1-Q5/P5)*100,"")</f>
        <v/>
      </c>
      <c r="T5" s="105"/>
      <c r="U5" s="113"/>
      <c r="V5" s="616">
        <v>39</v>
      </c>
      <c r="W5" s="110">
        <v>1.26</v>
      </c>
      <c r="X5" s="617">
        <f t="shared" si="0"/>
        <v>4.3189524</v>
      </c>
      <c r="Y5" s="617">
        <f t="shared" si="1"/>
        <v>96.76923076923077</v>
      </c>
      <c r="Z5" s="110"/>
      <c r="AA5" s="618"/>
      <c r="AB5" s="116">
        <v>380</v>
      </c>
      <c r="AC5" s="105">
        <v>2</v>
      </c>
      <c r="AD5" s="350">
        <f t="shared" si="2"/>
        <v>6.855479999999999</v>
      </c>
      <c r="AE5" s="350">
        <f>IF(AB5&lt;&gt;0,(1-AC5/AB5)*100,"")</f>
        <v>99.47368421052632</v>
      </c>
      <c r="AF5" s="105"/>
      <c r="AG5" s="113"/>
      <c r="AH5" s="116">
        <v>0.26</v>
      </c>
      <c r="AI5" s="113">
        <v>9.71</v>
      </c>
      <c r="AJ5" s="116">
        <v>7.23</v>
      </c>
      <c r="AK5" s="113">
        <v>7.07</v>
      </c>
      <c r="AL5" s="56" t="s">
        <v>411</v>
      </c>
      <c r="AM5" s="70">
        <v>0.1</v>
      </c>
      <c r="AN5" s="56"/>
      <c r="AO5" s="113"/>
      <c r="AP5" s="105"/>
      <c r="AQ5" s="350" t="str">
        <f t="shared" si="3"/>
        <v/>
      </c>
      <c r="AR5" s="105"/>
      <c r="AS5" s="350" t="str">
        <f t="shared" si="4"/>
        <v/>
      </c>
    </row>
    <row r="6" spans="2:45" ht="21" customHeight="1">
      <c r="B6" s="88"/>
      <c r="C6" s="329" t="str">
        <f aca="true" t="shared" si="5" ref="C6:C34">C5</f>
        <v>TN0020621</v>
      </c>
      <c r="D6" s="329" t="str">
        <f aca="true" t="shared" si="6" ref="D6:D34">D5</f>
        <v>External Outfall</v>
      </c>
      <c r="E6" s="329" t="str">
        <f aca="true" t="shared" si="7" ref="E6:E34">E5</f>
        <v>001</v>
      </c>
      <c r="F6" s="329">
        <f aca="true" t="shared" si="8" ref="F6:F33">F5</f>
        <v>2024</v>
      </c>
      <c r="G6" s="329" t="s">
        <v>310</v>
      </c>
      <c r="H6" s="330">
        <v>3</v>
      </c>
      <c r="I6" s="108">
        <v>0</v>
      </c>
      <c r="J6" s="111">
        <v>0.351</v>
      </c>
      <c r="K6" s="111">
        <v>1.233</v>
      </c>
      <c r="L6" s="111">
        <v>0.409</v>
      </c>
      <c r="M6" s="106">
        <v>0</v>
      </c>
      <c r="N6" s="106">
        <v>14.5</v>
      </c>
      <c r="O6" s="114">
        <v>11.9</v>
      </c>
      <c r="P6" s="117">
        <v>365</v>
      </c>
      <c r="Q6" s="106">
        <v>1.99</v>
      </c>
      <c r="R6" s="350">
        <f>IF(Q6&lt;&gt;0,(8.34*L6*Q6),"")</f>
        <v>6.788009399999999</v>
      </c>
      <c r="S6" s="350">
        <f aca="true" t="shared" si="9" ref="S6:S33">IF(P6&lt;&gt;0,(1-Q6/P6)*100,"")</f>
        <v>99.45479452054794</v>
      </c>
      <c r="T6" s="106"/>
      <c r="U6" s="114"/>
      <c r="V6" s="619">
        <v>36.7</v>
      </c>
      <c r="W6" s="111">
        <v>0.405</v>
      </c>
      <c r="X6" s="617">
        <f t="shared" si="0"/>
        <v>1.3814792999999999</v>
      </c>
      <c r="Y6" s="617">
        <f t="shared" si="1"/>
        <v>98.89645776566758</v>
      </c>
      <c r="Z6" s="111"/>
      <c r="AA6" s="620"/>
      <c r="AB6" s="117">
        <v>432</v>
      </c>
      <c r="AC6" s="106">
        <v>3</v>
      </c>
      <c r="AD6" s="350">
        <f t="shared" si="2"/>
        <v>10.233179999999999</v>
      </c>
      <c r="AE6" s="350">
        <f aca="true" t="shared" si="10" ref="AE6:AE33">IF(AB6&lt;&gt;0,(1-AC6/AB6)*100,"")</f>
        <v>99.30555555555556</v>
      </c>
      <c r="AF6" s="106"/>
      <c r="AG6" s="114"/>
      <c r="AH6" s="117">
        <v>2.19</v>
      </c>
      <c r="AI6" s="114">
        <v>10.23</v>
      </c>
      <c r="AJ6" s="117">
        <v>7.11</v>
      </c>
      <c r="AK6" s="114">
        <v>7.06</v>
      </c>
      <c r="AL6" s="58" t="s">
        <v>411</v>
      </c>
      <c r="AM6" s="71">
        <v>0.1</v>
      </c>
      <c r="AN6" s="58"/>
      <c r="AO6" s="114"/>
      <c r="AP6" s="106"/>
      <c r="AQ6" s="350" t="str">
        <f t="shared" si="3"/>
        <v/>
      </c>
      <c r="AR6" s="106"/>
      <c r="AS6" s="350" t="str">
        <f t="shared" si="4"/>
        <v/>
      </c>
    </row>
    <row r="7" spans="2:45" ht="21" customHeight="1">
      <c r="B7" s="88"/>
      <c r="C7" s="329" t="str">
        <f t="shared" si="5"/>
        <v>TN0020621</v>
      </c>
      <c r="D7" s="329" t="str">
        <f t="shared" si="6"/>
        <v>External Outfall</v>
      </c>
      <c r="E7" s="329" t="str">
        <f t="shared" si="7"/>
        <v>001</v>
      </c>
      <c r="F7" s="329">
        <f t="shared" si="8"/>
        <v>2024</v>
      </c>
      <c r="G7" s="329" t="s">
        <v>310</v>
      </c>
      <c r="H7" s="330">
        <v>4</v>
      </c>
      <c r="I7" s="104">
        <v>0</v>
      </c>
      <c r="J7" s="110">
        <v>0.331</v>
      </c>
      <c r="K7" s="110">
        <v>1.194</v>
      </c>
      <c r="L7" s="110">
        <v>0.442</v>
      </c>
      <c r="M7" s="105">
        <v>0</v>
      </c>
      <c r="N7" s="105">
        <v>14.7</v>
      </c>
      <c r="O7" s="113">
        <v>13.3</v>
      </c>
      <c r="P7" s="116">
        <v>336</v>
      </c>
      <c r="Q7" s="105">
        <v>4.77</v>
      </c>
      <c r="R7" s="350">
        <f aca="true" t="shared" si="11" ref="R7:R32">IF(Q7&lt;&gt;0,(8.34*L7*Q7),"")</f>
        <v>17.583555599999997</v>
      </c>
      <c r="S7" s="350">
        <f t="shared" si="9"/>
        <v>98.58035714285714</v>
      </c>
      <c r="T7" s="105"/>
      <c r="U7" s="113"/>
      <c r="V7" s="616"/>
      <c r="W7" s="110"/>
      <c r="X7" s="617" t="str">
        <f t="shared" si="0"/>
        <v/>
      </c>
      <c r="Y7" s="617" t="str">
        <f t="shared" si="1"/>
        <v/>
      </c>
      <c r="Z7" s="110"/>
      <c r="AA7" s="618"/>
      <c r="AB7" s="116"/>
      <c r="AC7" s="105"/>
      <c r="AD7" s="350" t="str">
        <f t="shared" si="2"/>
        <v/>
      </c>
      <c r="AE7" s="350" t="str">
        <f t="shared" si="10"/>
        <v/>
      </c>
      <c r="AF7" s="105"/>
      <c r="AG7" s="113"/>
      <c r="AH7" s="116">
        <v>0.24</v>
      </c>
      <c r="AI7" s="113">
        <v>9.28</v>
      </c>
      <c r="AJ7" s="116">
        <v>7.34</v>
      </c>
      <c r="AK7" s="113">
        <v>7.38</v>
      </c>
      <c r="AL7" s="56" t="s">
        <v>411</v>
      </c>
      <c r="AM7" s="70">
        <v>0.1</v>
      </c>
      <c r="AN7" s="56"/>
      <c r="AO7" s="113">
        <v>179</v>
      </c>
      <c r="AP7" s="105"/>
      <c r="AQ7" s="350" t="str">
        <f t="shared" si="3"/>
        <v/>
      </c>
      <c r="AR7" s="105"/>
      <c r="AS7" s="350" t="str">
        <f t="shared" si="4"/>
        <v/>
      </c>
    </row>
    <row r="8" spans="2:45" ht="21" customHeight="1">
      <c r="B8" s="88"/>
      <c r="C8" s="329" t="str">
        <f t="shared" si="5"/>
        <v>TN0020621</v>
      </c>
      <c r="D8" s="329" t="str">
        <f t="shared" si="6"/>
        <v>External Outfall</v>
      </c>
      <c r="E8" s="329" t="str">
        <f t="shared" si="7"/>
        <v>001</v>
      </c>
      <c r="F8" s="329">
        <f t="shared" si="8"/>
        <v>2024</v>
      </c>
      <c r="G8" s="329" t="s">
        <v>310</v>
      </c>
      <c r="H8" s="330">
        <v>5</v>
      </c>
      <c r="I8" s="108">
        <v>0.88</v>
      </c>
      <c r="J8" s="111">
        <v>0.398</v>
      </c>
      <c r="K8" s="111">
        <v>1.233</v>
      </c>
      <c r="L8" s="111">
        <v>0.482</v>
      </c>
      <c r="M8" s="106">
        <v>0</v>
      </c>
      <c r="N8" s="106">
        <v>14.3</v>
      </c>
      <c r="O8" s="114">
        <v>12.5</v>
      </c>
      <c r="P8" s="117">
        <v>280</v>
      </c>
      <c r="Q8" s="106">
        <v>1.29</v>
      </c>
      <c r="R8" s="350">
        <f t="shared" si="11"/>
        <v>5.1856452</v>
      </c>
      <c r="S8" s="350">
        <f t="shared" si="9"/>
        <v>99.53928571428573</v>
      </c>
      <c r="T8" s="106"/>
      <c r="U8" s="114"/>
      <c r="V8" s="619"/>
      <c r="W8" s="111"/>
      <c r="X8" s="617" t="str">
        <f t="shared" si="0"/>
        <v/>
      </c>
      <c r="Y8" s="617" t="str">
        <f t="shared" si="1"/>
        <v/>
      </c>
      <c r="Z8" s="111"/>
      <c r="AA8" s="620"/>
      <c r="AB8" s="117"/>
      <c r="AC8" s="106"/>
      <c r="AD8" s="350" t="str">
        <f t="shared" si="2"/>
        <v/>
      </c>
      <c r="AE8" s="350" t="str">
        <f t="shared" si="10"/>
        <v/>
      </c>
      <c r="AF8" s="106"/>
      <c r="AG8" s="114"/>
      <c r="AH8" s="117">
        <v>2.88</v>
      </c>
      <c r="AI8" s="114">
        <v>9.8</v>
      </c>
      <c r="AJ8" s="117">
        <v>7.34</v>
      </c>
      <c r="AK8" s="114">
        <v>6.99</v>
      </c>
      <c r="AL8" s="58" t="s">
        <v>411</v>
      </c>
      <c r="AM8" s="71">
        <v>0.1</v>
      </c>
      <c r="AN8" s="58"/>
      <c r="AO8" s="114">
        <v>649</v>
      </c>
      <c r="AP8" s="106"/>
      <c r="AQ8" s="350" t="str">
        <f t="shared" si="3"/>
        <v/>
      </c>
      <c r="AR8" s="106"/>
      <c r="AS8" s="350" t="str">
        <f t="shared" si="4"/>
        <v/>
      </c>
    </row>
    <row r="9" spans="2:45" ht="21" customHeight="1">
      <c r="B9" s="88"/>
      <c r="C9" s="329" t="str">
        <f t="shared" si="5"/>
        <v>TN0020621</v>
      </c>
      <c r="D9" s="329" t="str">
        <f t="shared" si="6"/>
        <v>External Outfall</v>
      </c>
      <c r="E9" s="329" t="str">
        <f t="shared" si="7"/>
        <v>001</v>
      </c>
      <c r="F9" s="329">
        <f t="shared" si="8"/>
        <v>2024</v>
      </c>
      <c r="G9" s="329" t="s">
        <v>310</v>
      </c>
      <c r="H9" s="330">
        <v>6</v>
      </c>
      <c r="I9" s="104">
        <v>0</v>
      </c>
      <c r="J9" s="110">
        <v>0.606</v>
      </c>
      <c r="K9" s="110">
        <v>1.313</v>
      </c>
      <c r="L9" s="110">
        <v>0.678</v>
      </c>
      <c r="M9" s="105">
        <v>0</v>
      </c>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6"/>
      <c r="AO9" s="113"/>
      <c r="AP9" s="105"/>
      <c r="AQ9" s="350" t="str">
        <f t="shared" si="3"/>
        <v/>
      </c>
      <c r="AR9" s="105"/>
      <c r="AS9" s="350" t="str">
        <f t="shared" si="4"/>
        <v/>
      </c>
    </row>
    <row r="10" spans="2:45" ht="21" customHeight="1">
      <c r="B10" s="88"/>
      <c r="C10" s="329" t="str">
        <f t="shared" si="5"/>
        <v>TN0020621</v>
      </c>
      <c r="D10" s="329" t="str">
        <f t="shared" si="6"/>
        <v>External Outfall</v>
      </c>
      <c r="E10" s="329" t="str">
        <f t="shared" si="7"/>
        <v>001</v>
      </c>
      <c r="F10" s="329">
        <f t="shared" si="8"/>
        <v>2024</v>
      </c>
      <c r="G10" s="329" t="s">
        <v>310</v>
      </c>
      <c r="H10" s="330">
        <v>7</v>
      </c>
      <c r="I10" s="108">
        <v>0</v>
      </c>
      <c r="J10" s="111">
        <v>0.524</v>
      </c>
      <c r="K10" s="111">
        <v>1.233</v>
      </c>
      <c r="L10" s="111">
        <v>0.605</v>
      </c>
      <c r="M10" s="106">
        <v>0</v>
      </c>
      <c r="N10" s="106"/>
      <c r="O10" s="114"/>
      <c r="P10" s="117"/>
      <c r="Q10" s="106"/>
      <c r="R10" s="350" t="str">
        <f t="shared" si="11"/>
        <v/>
      </c>
      <c r="S10" s="350" t="str">
        <f t="shared" si="9"/>
        <v/>
      </c>
      <c r="T10" s="106">
        <v>2.7</v>
      </c>
      <c r="U10" s="114">
        <v>9.87</v>
      </c>
      <c r="V10" s="619"/>
      <c r="W10" s="111"/>
      <c r="X10" s="617" t="str">
        <f t="shared" si="0"/>
        <v/>
      </c>
      <c r="Y10" s="617" t="str">
        <f t="shared" si="1"/>
        <v/>
      </c>
      <c r="Z10" s="111">
        <v>0.8</v>
      </c>
      <c r="AA10" s="620">
        <v>2.638</v>
      </c>
      <c r="AB10" s="117"/>
      <c r="AC10" s="106"/>
      <c r="AD10" s="350" t="str">
        <f t="shared" si="2"/>
        <v/>
      </c>
      <c r="AE10" s="350" t="str">
        <f t="shared" si="10"/>
        <v/>
      </c>
      <c r="AF10" s="106">
        <v>3.3</v>
      </c>
      <c r="AG10" s="114">
        <v>10.7</v>
      </c>
      <c r="AH10" s="117"/>
      <c r="AI10" s="114"/>
      <c r="AJ10" s="117"/>
      <c r="AK10" s="114"/>
      <c r="AL10" s="58"/>
      <c r="AM10" s="71"/>
      <c r="AN10" s="58"/>
      <c r="AO10" s="114"/>
      <c r="AP10" s="106"/>
      <c r="AQ10" s="350" t="str">
        <f t="shared" si="3"/>
        <v/>
      </c>
      <c r="AR10" s="106"/>
      <c r="AS10" s="350" t="str">
        <f t="shared" si="4"/>
        <v/>
      </c>
    </row>
    <row r="11" spans="2:45" ht="21" customHeight="1">
      <c r="B11" s="88"/>
      <c r="C11" s="329" t="str">
        <f t="shared" si="5"/>
        <v>TN0020621</v>
      </c>
      <c r="D11" s="329" t="str">
        <f t="shared" si="6"/>
        <v>External Outfall</v>
      </c>
      <c r="E11" s="329" t="str">
        <f t="shared" si="7"/>
        <v>001</v>
      </c>
      <c r="F11" s="329">
        <f t="shared" si="8"/>
        <v>2024</v>
      </c>
      <c r="G11" s="329" t="s">
        <v>310</v>
      </c>
      <c r="H11" s="330">
        <v>8</v>
      </c>
      <c r="I11" s="104">
        <v>1.37</v>
      </c>
      <c r="J11" s="110">
        <v>0.973</v>
      </c>
      <c r="K11" s="110">
        <v>1.83</v>
      </c>
      <c r="L11" s="110">
        <v>0.888</v>
      </c>
      <c r="M11" s="105">
        <v>0</v>
      </c>
      <c r="N11" s="105">
        <v>13.7</v>
      </c>
      <c r="O11" s="113">
        <v>12.8</v>
      </c>
      <c r="P11" s="116"/>
      <c r="Q11" s="105"/>
      <c r="R11" s="350" t="str">
        <f t="shared" si="11"/>
        <v/>
      </c>
      <c r="S11" s="350" t="str">
        <f t="shared" si="9"/>
        <v/>
      </c>
      <c r="T11" s="105"/>
      <c r="U11" s="113"/>
      <c r="V11" s="616">
        <v>27.4</v>
      </c>
      <c r="W11" s="110">
        <v>0.215</v>
      </c>
      <c r="X11" s="617">
        <f t="shared" si="0"/>
        <v>1.5922728</v>
      </c>
      <c r="Y11" s="617">
        <f t="shared" si="1"/>
        <v>99.21532846715328</v>
      </c>
      <c r="Z11" s="110"/>
      <c r="AA11" s="618"/>
      <c r="AB11" s="116">
        <v>176</v>
      </c>
      <c r="AC11" s="105">
        <v>8</v>
      </c>
      <c r="AD11" s="350">
        <f t="shared" si="2"/>
        <v>59.24736</v>
      </c>
      <c r="AE11" s="350">
        <f t="shared" si="10"/>
        <v>95.45454545454545</v>
      </c>
      <c r="AF11" s="105"/>
      <c r="AG11" s="113"/>
      <c r="AH11" s="116">
        <v>0.81</v>
      </c>
      <c r="AI11" s="113">
        <v>9.91</v>
      </c>
      <c r="AJ11" s="116">
        <v>7.25</v>
      </c>
      <c r="AK11" s="113">
        <v>7.05</v>
      </c>
      <c r="AL11" s="56" t="s">
        <v>411</v>
      </c>
      <c r="AM11" s="70">
        <v>0.1</v>
      </c>
      <c r="AN11" s="56"/>
      <c r="AO11" s="113">
        <v>3</v>
      </c>
      <c r="AP11" s="105">
        <v>4.69</v>
      </c>
      <c r="AQ11" s="350">
        <f t="shared" si="3"/>
        <v>34.7337648</v>
      </c>
      <c r="AR11" s="105">
        <v>0.172</v>
      </c>
      <c r="AS11" s="350">
        <f t="shared" si="4"/>
        <v>1.27381824</v>
      </c>
    </row>
    <row r="12" spans="2:45" ht="21" customHeight="1">
      <c r="B12" s="88"/>
      <c r="C12" s="329" t="str">
        <f t="shared" si="5"/>
        <v>TN0020621</v>
      </c>
      <c r="D12" s="329" t="str">
        <f t="shared" si="6"/>
        <v>External Outfall</v>
      </c>
      <c r="E12" s="329" t="str">
        <f t="shared" si="7"/>
        <v>001</v>
      </c>
      <c r="F12" s="329">
        <f t="shared" si="8"/>
        <v>2024</v>
      </c>
      <c r="G12" s="329" t="s">
        <v>310</v>
      </c>
      <c r="H12" s="330">
        <v>9</v>
      </c>
      <c r="I12" s="108">
        <v>0.28</v>
      </c>
      <c r="J12" s="111">
        <v>1.453</v>
      </c>
      <c r="K12" s="111">
        <v>1.791</v>
      </c>
      <c r="L12" s="111">
        <v>1.639</v>
      </c>
      <c r="M12" s="106">
        <v>0</v>
      </c>
      <c r="N12" s="106">
        <v>12.9</v>
      </c>
      <c r="O12" s="114">
        <v>12.7</v>
      </c>
      <c r="P12" s="117"/>
      <c r="Q12" s="106"/>
      <c r="R12" s="350" t="str">
        <f t="shared" si="11"/>
        <v/>
      </c>
      <c r="S12" s="350" t="str">
        <f t="shared" si="9"/>
        <v/>
      </c>
      <c r="T12" s="106"/>
      <c r="U12" s="114"/>
      <c r="V12" s="619"/>
      <c r="W12" s="111"/>
      <c r="X12" s="617" t="str">
        <f t="shared" si="0"/>
        <v/>
      </c>
      <c r="Y12" s="617" t="str">
        <f t="shared" si="1"/>
        <v/>
      </c>
      <c r="Z12" s="111"/>
      <c r="AA12" s="620"/>
      <c r="AB12" s="117">
        <v>372</v>
      </c>
      <c r="AC12" s="106">
        <v>15</v>
      </c>
      <c r="AD12" s="350">
        <f t="shared" si="2"/>
        <v>205.03889999999998</v>
      </c>
      <c r="AE12" s="350">
        <f t="shared" si="10"/>
        <v>95.96774193548387</v>
      </c>
      <c r="AF12" s="106"/>
      <c r="AG12" s="114"/>
      <c r="AH12" s="117">
        <v>8.21</v>
      </c>
      <c r="AI12" s="114">
        <v>9.37</v>
      </c>
      <c r="AJ12" s="117">
        <v>7.12</v>
      </c>
      <c r="AK12" s="114">
        <v>6.98</v>
      </c>
      <c r="AL12" s="58" t="s">
        <v>411</v>
      </c>
      <c r="AM12" s="71">
        <v>0.1</v>
      </c>
      <c r="AN12" s="58"/>
      <c r="AO12" s="114"/>
      <c r="AP12" s="106"/>
      <c r="AQ12" s="350" t="str">
        <f t="shared" si="3"/>
        <v/>
      </c>
      <c r="AR12" s="106"/>
      <c r="AS12" s="350" t="str">
        <f t="shared" si="4"/>
        <v/>
      </c>
    </row>
    <row r="13" spans="2:45" ht="21" customHeight="1">
      <c r="B13" s="88"/>
      <c r="C13" s="329" t="str">
        <f t="shared" si="5"/>
        <v>TN0020621</v>
      </c>
      <c r="D13" s="329" t="str">
        <f t="shared" si="6"/>
        <v>External Outfall</v>
      </c>
      <c r="E13" s="329" t="str">
        <f t="shared" si="7"/>
        <v>001</v>
      </c>
      <c r="F13" s="329">
        <f t="shared" si="8"/>
        <v>2024</v>
      </c>
      <c r="G13" s="329" t="s">
        <v>310</v>
      </c>
      <c r="H13" s="330">
        <v>10</v>
      </c>
      <c r="I13" s="104">
        <v>0</v>
      </c>
      <c r="J13" s="110">
        <v>0.826</v>
      </c>
      <c r="K13" s="110">
        <v>1.432</v>
      </c>
      <c r="L13" s="110">
        <v>0.925</v>
      </c>
      <c r="M13" s="105">
        <v>0</v>
      </c>
      <c r="N13" s="105">
        <v>14.2</v>
      </c>
      <c r="O13" s="113">
        <v>12.3</v>
      </c>
      <c r="P13" s="116">
        <v>291</v>
      </c>
      <c r="Q13" s="105">
        <v>4.51</v>
      </c>
      <c r="R13" s="350">
        <f t="shared" si="11"/>
        <v>34.792395</v>
      </c>
      <c r="S13" s="350">
        <f t="shared" si="9"/>
        <v>98.45017182130584</v>
      </c>
      <c r="T13" s="105"/>
      <c r="U13" s="113"/>
      <c r="V13" s="616">
        <v>8.54</v>
      </c>
      <c r="W13" s="110">
        <v>0.72</v>
      </c>
      <c r="X13" s="617">
        <f t="shared" si="0"/>
        <v>5.55444</v>
      </c>
      <c r="Y13" s="617">
        <f t="shared" si="1"/>
        <v>91.56908665105387</v>
      </c>
      <c r="Z13" s="110"/>
      <c r="AA13" s="618"/>
      <c r="AB13" s="116">
        <v>424</v>
      </c>
      <c r="AC13" s="105">
        <v>14</v>
      </c>
      <c r="AD13" s="350">
        <f t="shared" si="2"/>
        <v>108.003</v>
      </c>
      <c r="AE13" s="350">
        <f t="shared" si="10"/>
        <v>96.69811320754717</v>
      </c>
      <c r="AF13" s="105"/>
      <c r="AG13" s="113"/>
      <c r="AH13" s="116">
        <v>6.65</v>
      </c>
      <c r="AI13" s="113">
        <v>9.66</v>
      </c>
      <c r="AJ13" s="116">
        <v>7.25</v>
      </c>
      <c r="AK13" s="113">
        <v>7.09</v>
      </c>
      <c r="AL13" s="56" t="s">
        <v>411</v>
      </c>
      <c r="AM13" s="70">
        <v>0.1</v>
      </c>
      <c r="AN13" s="56"/>
      <c r="AO13" s="113"/>
      <c r="AP13" s="105"/>
      <c r="AQ13" s="350" t="str">
        <f t="shared" si="3"/>
        <v/>
      </c>
      <c r="AR13" s="105"/>
      <c r="AS13" s="350" t="str">
        <f t="shared" si="4"/>
        <v/>
      </c>
    </row>
    <row r="14" spans="2:45" ht="21" customHeight="1">
      <c r="B14" s="88"/>
      <c r="C14" s="329" t="str">
        <f t="shared" si="5"/>
        <v>TN0020621</v>
      </c>
      <c r="D14" s="329" t="str">
        <f t="shared" si="6"/>
        <v>External Outfall</v>
      </c>
      <c r="E14" s="329" t="str">
        <f t="shared" si="7"/>
        <v>001</v>
      </c>
      <c r="F14" s="329">
        <f t="shared" si="8"/>
        <v>2024</v>
      </c>
      <c r="G14" s="329" t="s">
        <v>310</v>
      </c>
      <c r="H14" s="330">
        <v>11</v>
      </c>
      <c r="I14" s="108">
        <v>0.12</v>
      </c>
      <c r="J14" s="111">
        <v>0.565</v>
      </c>
      <c r="K14" s="111">
        <v>1.313</v>
      </c>
      <c r="L14" s="111">
        <v>0.763</v>
      </c>
      <c r="M14" s="106">
        <v>0</v>
      </c>
      <c r="N14" s="106">
        <v>13.6</v>
      </c>
      <c r="O14" s="114">
        <v>12.4</v>
      </c>
      <c r="P14" s="74">
        <v>220</v>
      </c>
      <c r="Q14" s="75">
        <v>2.33</v>
      </c>
      <c r="R14" s="350">
        <f t="shared" si="11"/>
        <v>14.8267686</v>
      </c>
      <c r="S14" s="350">
        <f t="shared" si="9"/>
        <v>98.94090909090909</v>
      </c>
      <c r="T14" s="106"/>
      <c r="U14" s="114"/>
      <c r="V14" s="621">
        <v>15.2</v>
      </c>
      <c r="W14" s="622">
        <v>0.092</v>
      </c>
      <c r="X14" s="617">
        <f t="shared" si="0"/>
        <v>0.58543464</v>
      </c>
      <c r="Y14" s="617">
        <f t="shared" si="1"/>
        <v>99.39473684210526</v>
      </c>
      <c r="Z14" s="111"/>
      <c r="AA14" s="620"/>
      <c r="AB14" s="74"/>
      <c r="AC14" s="75"/>
      <c r="AD14" s="350" t="str">
        <f t="shared" si="2"/>
        <v/>
      </c>
      <c r="AE14" s="350" t="str">
        <f t="shared" si="10"/>
        <v/>
      </c>
      <c r="AF14" s="106"/>
      <c r="AG14" s="114"/>
      <c r="AH14" s="117">
        <v>6.37</v>
      </c>
      <c r="AI14" s="114">
        <v>10.05</v>
      </c>
      <c r="AJ14" s="117">
        <v>7.22</v>
      </c>
      <c r="AK14" s="114">
        <v>6.99</v>
      </c>
      <c r="AL14" s="58" t="s">
        <v>411</v>
      </c>
      <c r="AM14" s="71">
        <v>0.1</v>
      </c>
      <c r="AN14" s="58"/>
      <c r="AO14" s="114">
        <v>125</v>
      </c>
      <c r="AP14" s="75"/>
      <c r="AQ14" s="350" t="str">
        <f t="shared" si="3"/>
        <v/>
      </c>
      <c r="AR14" s="75"/>
      <c r="AS14" s="350" t="str">
        <f t="shared" si="4"/>
        <v/>
      </c>
    </row>
    <row r="15" spans="2:45" ht="21" customHeight="1">
      <c r="B15" s="88"/>
      <c r="C15" s="329" t="str">
        <f t="shared" si="5"/>
        <v>TN0020621</v>
      </c>
      <c r="D15" s="329" t="str">
        <f t="shared" si="6"/>
        <v>External Outfall</v>
      </c>
      <c r="E15" s="329" t="str">
        <f t="shared" si="7"/>
        <v>001</v>
      </c>
      <c r="F15" s="329">
        <f t="shared" si="8"/>
        <v>2024</v>
      </c>
      <c r="G15" s="329" t="s">
        <v>310</v>
      </c>
      <c r="H15" s="330">
        <v>12</v>
      </c>
      <c r="I15" s="104">
        <v>0.98</v>
      </c>
      <c r="J15" s="110">
        <v>1.554</v>
      </c>
      <c r="K15" s="110">
        <v>3.979</v>
      </c>
      <c r="L15" s="110">
        <v>1.476</v>
      </c>
      <c r="M15" s="105">
        <v>0</v>
      </c>
      <c r="N15" s="105">
        <v>14.4</v>
      </c>
      <c r="O15" s="113">
        <v>13.1</v>
      </c>
      <c r="P15" s="116">
        <v>123</v>
      </c>
      <c r="Q15" s="105">
        <v>1.66</v>
      </c>
      <c r="R15" s="350">
        <f>IF(Q15&lt;&gt;0,(8.34*L15*Q15),"")</f>
        <v>20.434334399999997</v>
      </c>
      <c r="S15" s="350">
        <f t="shared" si="9"/>
        <v>98.65040650406503</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v>5.6</v>
      </c>
      <c r="AI15" s="113">
        <v>9.55</v>
      </c>
      <c r="AJ15" s="116">
        <v>7.27</v>
      </c>
      <c r="AK15" s="113">
        <v>7.05</v>
      </c>
      <c r="AL15" s="56" t="s">
        <v>411</v>
      </c>
      <c r="AM15" s="70">
        <v>0.1</v>
      </c>
      <c r="AN15" s="56"/>
      <c r="AO15" s="113"/>
      <c r="AP15" s="105"/>
      <c r="AQ15" s="350" t="str">
        <f t="shared" si="3"/>
        <v/>
      </c>
      <c r="AR15" s="105"/>
      <c r="AS15" s="350" t="str">
        <f t="shared" si="4"/>
        <v/>
      </c>
    </row>
    <row r="16" spans="2:45" ht="21" customHeight="1">
      <c r="B16" s="88"/>
      <c r="C16" s="329" t="str">
        <f t="shared" si="5"/>
        <v>TN0020621</v>
      </c>
      <c r="D16" s="329" t="str">
        <f t="shared" si="6"/>
        <v>External Outfall</v>
      </c>
      <c r="E16" s="329" t="str">
        <f t="shared" si="7"/>
        <v>001</v>
      </c>
      <c r="F16" s="329">
        <f t="shared" si="8"/>
        <v>2024</v>
      </c>
      <c r="G16" s="329" t="s">
        <v>310</v>
      </c>
      <c r="H16" s="330">
        <v>13</v>
      </c>
      <c r="I16" s="108">
        <v>0</v>
      </c>
      <c r="J16" s="111">
        <v>0.789</v>
      </c>
      <c r="K16" s="111">
        <v>1.194</v>
      </c>
      <c r="L16" s="111">
        <v>0.909</v>
      </c>
      <c r="M16" s="106">
        <v>0</v>
      </c>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106"/>
      <c r="AG16" s="114"/>
      <c r="AH16" s="74"/>
      <c r="AI16" s="76"/>
      <c r="AJ16" s="74"/>
      <c r="AK16" s="76"/>
      <c r="AL16" s="77"/>
      <c r="AM16" s="33"/>
      <c r="AN16" s="77"/>
      <c r="AO16" s="76">
        <v>548</v>
      </c>
      <c r="AP16" s="75"/>
      <c r="AQ16" s="350" t="str">
        <f t="shared" si="3"/>
        <v/>
      </c>
      <c r="AR16" s="75"/>
      <c r="AS16" s="350" t="str">
        <f t="shared" si="4"/>
        <v/>
      </c>
    </row>
    <row r="17" spans="2:45" ht="21" customHeight="1">
      <c r="B17" s="88"/>
      <c r="C17" s="329" t="str">
        <f t="shared" si="5"/>
        <v>TN0020621</v>
      </c>
      <c r="D17" s="329" t="str">
        <f t="shared" si="6"/>
        <v>External Outfall</v>
      </c>
      <c r="E17" s="329" t="str">
        <f t="shared" si="7"/>
        <v>001</v>
      </c>
      <c r="F17" s="329">
        <f t="shared" si="8"/>
        <v>2024</v>
      </c>
      <c r="G17" s="329" t="s">
        <v>310</v>
      </c>
      <c r="H17" s="330">
        <v>14</v>
      </c>
      <c r="I17" s="104">
        <v>0</v>
      </c>
      <c r="J17" s="110">
        <v>0.649</v>
      </c>
      <c r="K17" s="110">
        <v>1.114</v>
      </c>
      <c r="L17" s="110">
        <v>0.693</v>
      </c>
      <c r="M17" s="105">
        <v>0</v>
      </c>
      <c r="N17" s="105"/>
      <c r="O17" s="113"/>
      <c r="P17" s="116"/>
      <c r="Q17" s="105"/>
      <c r="R17" s="350" t="str">
        <f t="shared" si="11"/>
        <v/>
      </c>
      <c r="S17" s="350" t="str">
        <f t="shared" si="9"/>
        <v/>
      </c>
      <c r="T17" s="105">
        <v>2.833</v>
      </c>
      <c r="U17" s="113">
        <v>23.3</v>
      </c>
      <c r="V17" s="616"/>
      <c r="W17" s="110"/>
      <c r="X17" s="617" t="str">
        <f t="shared" si="0"/>
        <v/>
      </c>
      <c r="Y17" s="617" t="str">
        <f t="shared" si="1"/>
        <v/>
      </c>
      <c r="Z17" s="110">
        <v>0.342</v>
      </c>
      <c r="AA17" s="618">
        <v>2.577</v>
      </c>
      <c r="AB17" s="116"/>
      <c r="AC17" s="105"/>
      <c r="AD17" s="350" t="str">
        <f t="shared" si="2"/>
        <v/>
      </c>
      <c r="AE17" s="350" t="str">
        <f t="shared" si="10"/>
        <v/>
      </c>
      <c r="AF17" s="105">
        <v>12.3</v>
      </c>
      <c r="AG17" s="113">
        <v>124.1</v>
      </c>
      <c r="AH17" s="116"/>
      <c r="AI17" s="113"/>
      <c r="AJ17" s="116"/>
      <c r="AK17" s="113"/>
      <c r="AL17" s="56"/>
      <c r="AM17" s="70"/>
      <c r="AN17" s="56"/>
      <c r="AO17" s="113"/>
      <c r="AP17" s="105"/>
      <c r="AQ17" s="350" t="str">
        <f t="shared" si="3"/>
        <v/>
      </c>
      <c r="AR17" s="105"/>
      <c r="AS17" s="350" t="str">
        <f t="shared" si="4"/>
        <v/>
      </c>
    </row>
    <row r="18" spans="2:45" ht="21" customHeight="1">
      <c r="B18" s="88"/>
      <c r="C18" s="329" t="str">
        <f t="shared" si="5"/>
        <v>TN0020621</v>
      </c>
      <c r="D18" s="329" t="str">
        <f t="shared" si="6"/>
        <v>External Outfall</v>
      </c>
      <c r="E18" s="329" t="str">
        <f t="shared" si="7"/>
        <v>001</v>
      </c>
      <c r="F18" s="329">
        <f t="shared" si="8"/>
        <v>2024</v>
      </c>
      <c r="G18" s="329" t="s">
        <v>310</v>
      </c>
      <c r="H18" s="330">
        <v>15</v>
      </c>
      <c r="I18" s="108">
        <v>0</v>
      </c>
      <c r="J18" s="111">
        <v>0.611</v>
      </c>
      <c r="K18" s="111">
        <v>1.035</v>
      </c>
      <c r="L18" s="111">
        <v>0.801</v>
      </c>
      <c r="M18" s="106">
        <v>0</v>
      </c>
      <c r="N18" s="106">
        <v>12.9</v>
      </c>
      <c r="O18" s="114">
        <v>10.7</v>
      </c>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v>5.18</v>
      </c>
      <c r="AI18" s="114">
        <v>10.4</v>
      </c>
      <c r="AJ18" s="117">
        <v>7.12</v>
      </c>
      <c r="AK18" s="114">
        <v>7.06</v>
      </c>
      <c r="AL18" s="58" t="s">
        <v>411</v>
      </c>
      <c r="AM18" s="71">
        <v>0.1</v>
      </c>
      <c r="AN18" s="58"/>
      <c r="AO18" s="114"/>
      <c r="AP18" s="106"/>
      <c r="AQ18" s="350" t="str">
        <f t="shared" si="3"/>
        <v/>
      </c>
      <c r="AR18" s="106"/>
      <c r="AS18" s="350" t="str">
        <f t="shared" si="4"/>
        <v/>
      </c>
    </row>
    <row r="19" spans="2:45" ht="21" customHeight="1">
      <c r="B19" s="88"/>
      <c r="C19" s="329" t="str">
        <f t="shared" si="5"/>
        <v>TN0020621</v>
      </c>
      <c r="D19" s="329" t="str">
        <f t="shared" si="6"/>
        <v>External Outfall</v>
      </c>
      <c r="E19" s="329" t="str">
        <f t="shared" si="7"/>
        <v>001</v>
      </c>
      <c r="F19" s="329">
        <f t="shared" si="8"/>
        <v>2024</v>
      </c>
      <c r="G19" s="329" t="s">
        <v>310</v>
      </c>
      <c r="H19" s="330">
        <v>16</v>
      </c>
      <c r="I19" s="104">
        <v>0</v>
      </c>
      <c r="J19" s="110">
        <v>0.567</v>
      </c>
      <c r="K19" s="110">
        <v>0.915</v>
      </c>
      <c r="L19" s="110">
        <v>0.64</v>
      </c>
      <c r="M19" s="105">
        <v>0</v>
      </c>
      <c r="N19" s="105">
        <v>12.4</v>
      </c>
      <c r="O19" s="113">
        <v>9.6</v>
      </c>
      <c r="P19" s="116"/>
      <c r="Q19" s="105"/>
      <c r="R19" s="350" t="str">
        <f t="shared" si="11"/>
        <v/>
      </c>
      <c r="S19" s="350" t="str">
        <f t="shared" si="9"/>
        <v/>
      </c>
      <c r="T19" s="105"/>
      <c r="U19" s="113"/>
      <c r="V19" s="616"/>
      <c r="W19" s="110"/>
      <c r="X19" s="617" t="str">
        <f t="shared" si="0"/>
        <v/>
      </c>
      <c r="Y19" s="617" t="str">
        <f t="shared" si="1"/>
        <v/>
      </c>
      <c r="Z19" s="110"/>
      <c r="AA19" s="618"/>
      <c r="AB19" s="116">
        <v>144</v>
      </c>
      <c r="AC19" s="105">
        <v>11</v>
      </c>
      <c r="AD19" s="350">
        <f t="shared" si="2"/>
        <v>58.7136</v>
      </c>
      <c r="AE19" s="350">
        <f t="shared" si="10"/>
        <v>92.36111111111111</v>
      </c>
      <c r="AF19" s="105"/>
      <c r="AG19" s="113"/>
      <c r="AH19" s="116">
        <v>5.74</v>
      </c>
      <c r="AI19" s="113">
        <v>10.5</v>
      </c>
      <c r="AJ19" s="116">
        <v>7.51</v>
      </c>
      <c r="AK19" s="113">
        <v>7.01</v>
      </c>
      <c r="AL19" s="56" t="s">
        <v>411</v>
      </c>
      <c r="AM19" s="70">
        <v>0.1</v>
      </c>
      <c r="AN19" s="56"/>
      <c r="AO19" s="113"/>
      <c r="AP19" s="105"/>
      <c r="AQ19" s="350" t="str">
        <f t="shared" si="3"/>
        <v/>
      </c>
      <c r="AR19" s="105"/>
      <c r="AS19" s="350" t="str">
        <f t="shared" si="4"/>
        <v/>
      </c>
    </row>
    <row r="20" spans="2:45" ht="21" customHeight="1">
      <c r="B20" s="88"/>
      <c r="C20" s="329" t="str">
        <f t="shared" si="5"/>
        <v>TN0020621</v>
      </c>
      <c r="D20" s="329" t="str">
        <f t="shared" si="6"/>
        <v>External Outfall</v>
      </c>
      <c r="E20" s="329" t="str">
        <f t="shared" si="7"/>
        <v>001</v>
      </c>
      <c r="F20" s="329">
        <f t="shared" si="8"/>
        <v>2024</v>
      </c>
      <c r="G20" s="329" t="s">
        <v>310</v>
      </c>
      <c r="H20" s="330">
        <v>17</v>
      </c>
      <c r="I20" s="108">
        <v>0</v>
      </c>
      <c r="J20" s="111">
        <v>0.536</v>
      </c>
      <c r="K20" s="111">
        <v>0.955</v>
      </c>
      <c r="L20" s="111">
        <v>0.579</v>
      </c>
      <c r="M20" s="106">
        <v>0</v>
      </c>
      <c r="N20" s="106">
        <v>12.6</v>
      </c>
      <c r="O20" s="114">
        <v>9.2</v>
      </c>
      <c r="P20" s="117">
        <v>193</v>
      </c>
      <c r="Q20" s="106">
        <v>7.45</v>
      </c>
      <c r="R20" s="350">
        <f t="shared" si="11"/>
        <v>35.975007</v>
      </c>
      <c r="S20" s="350">
        <f t="shared" si="9"/>
        <v>96.139896373057</v>
      </c>
      <c r="T20" s="106"/>
      <c r="U20" s="114"/>
      <c r="V20" s="619"/>
      <c r="W20" s="111"/>
      <c r="X20" s="617" t="str">
        <f t="shared" si="0"/>
        <v/>
      </c>
      <c r="Y20" s="617" t="str">
        <f t="shared" si="1"/>
        <v/>
      </c>
      <c r="Z20" s="111"/>
      <c r="AA20" s="620"/>
      <c r="AB20" s="117">
        <v>108</v>
      </c>
      <c r="AC20" s="106">
        <v>3</v>
      </c>
      <c r="AD20" s="350">
        <f t="shared" si="2"/>
        <v>14.48658</v>
      </c>
      <c r="AE20" s="350">
        <f t="shared" si="10"/>
        <v>97.22222222222221</v>
      </c>
      <c r="AF20" s="106"/>
      <c r="AG20" s="114"/>
      <c r="AH20" s="117">
        <v>4.8</v>
      </c>
      <c r="AI20" s="114">
        <v>10.68</v>
      </c>
      <c r="AJ20" s="117">
        <v>7.37</v>
      </c>
      <c r="AK20" s="114">
        <v>7</v>
      </c>
      <c r="AL20" s="58" t="s">
        <v>411</v>
      </c>
      <c r="AM20" s="71">
        <v>0.1</v>
      </c>
      <c r="AN20" s="58"/>
      <c r="AO20" s="114"/>
      <c r="AP20" s="106"/>
      <c r="AQ20" s="350" t="str">
        <f t="shared" si="3"/>
        <v/>
      </c>
      <c r="AR20" s="106"/>
      <c r="AS20" s="350" t="str">
        <f t="shared" si="4"/>
        <v/>
      </c>
    </row>
    <row r="21" spans="2:45" ht="21" customHeight="1">
      <c r="B21" s="88"/>
      <c r="C21" s="329" t="str">
        <f t="shared" si="5"/>
        <v>TN0020621</v>
      </c>
      <c r="D21" s="329" t="str">
        <f t="shared" si="6"/>
        <v>External Outfall</v>
      </c>
      <c r="E21" s="329" t="str">
        <f t="shared" si="7"/>
        <v>001</v>
      </c>
      <c r="F21" s="329">
        <f t="shared" si="8"/>
        <v>2024</v>
      </c>
      <c r="G21" s="329" t="s">
        <v>310</v>
      </c>
      <c r="H21" s="330">
        <v>18</v>
      </c>
      <c r="I21" s="104">
        <v>0</v>
      </c>
      <c r="J21" s="110">
        <v>0.535</v>
      </c>
      <c r="K21" s="110">
        <v>0.915</v>
      </c>
      <c r="L21" s="110">
        <v>0.589</v>
      </c>
      <c r="M21" s="105">
        <v>0</v>
      </c>
      <c r="N21" s="105">
        <v>13.1</v>
      </c>
      <c r="O21" s="113">
        <v>9.9</v>
      </c>
      <c r="P21" s="116">
        <v>218</v>
      </c>
      <c r="Q21" s="105">
        <v>6.43</v>
      </c>
      <c r="R21" s="350">
        <f t="shared" si="11"/>
        <v>31.585831799999998</v>
      </c>
      <c r="S21" s="350">
        <f t="shared" si="9"/>
        <v>97.05045871559633</v>
      </c>
      <c r="T21" s="105"/>
      <c r="U21" s="113"/>
      <c r="V21" s="616">
        <v>28.1</v>
      </c>
      <c r="W21" s="110">
        <v>1.68</v>
      </c>
      <c r="X21" s="617">
        <f t="shared" si="0"/>
        <v>8.2525968</v>
      </c>
      <c r="Y21" s="617">
        <f t="shared" si="1"/>
        <v>94.02135231316726</v>
      </c>
      <c r="Z21" s="110"/>
      <c r="AA21" s="618"/>
      <c r="AB21" s="116">
        <v>116</v>
      </c>
      <c r="AC21" s="105">
        <v>12</v>
      </c>
      <c r="AD21" s="350">
        <f t="shared" si="2"/>
        <v>58.94712</v>
      </c>
      <c r="AE21" s="350">
        <f t="shared" si="10"/>
        <v>89.65517241379311</v>
      </c>
      <c r="AF21" s="105"/>
      <c r="AG21" s="113"/>
      <c r="AH21" s="116">
        <v>3.57</v>
      </c>
      <c r="AI21" s="113">
        <v>8.68</v>
      </c>
      <c r="AJ21" s="116">
        <v>7.39</v>
      </c>
      <c r="AK21" s="113">
        <v>6.9</v>
      </c>
      <c r="AL21" s="56" t="s">
        <v>411</v>
      </c>
      <c r="AM21" s="70">
        <v>0.1</v>
      </c>
      <c r="AN21" s="56"/>
      <c r="AO21" s="113">
        <v>2419.6</v>
      </c>
      <c r="AP21" s="105"/>
      <c r="AQ21" s="350" t="str">
        <f t="shared" si="3"/>
        <v/>
      </c>
      <c r="AR21" s="105"/>
      <c r="AS21" s="350" t="str">
        <f t="shared" si="4"/>
        <v/>
      </c>
    </row>
    <row r="22" spans="2:45" ht="21" customHeight="1">
      <c r="B22" s="88"/>
      <c r="C22" s="329" t="str">
        <f t="shared" si="5"/>
        <v>TN0020621</v>
      </c>
      <c r="D22" s="329" t="str">
        <f t="shared" si="6"/>
        <v>External Outfall</v>
      </c>
      <c r="E22" s="329" t="str">
        <f t="shared" si="7"/>
        <v>001</v>
      </c>
      <c r="F22" s="329">
        <f t="shared" si="8"/>
        <v>2024</v>
      </c>
      <c r="G22" s="329" t="s">
        <v>310</v>
      </c>
      <c r="H22" s="330">
        <v>19</v>
      </c>
      <c r="I22" s="108">
        <v>0</v>
      </c>
      <c r="J22" s="111">
        <v>0.491</v>
      </c>
      <c r="K22" s="111">
        <v>0.915</v>
      </c>
      <c r="L22" s="111">
        <v>0.583</v>
      </c>
      <c r="M22" s="106">
        <v>0</v>
      </c>
      <c r="N22" s="106">
        <v>12.1</v>
      </c>
      <c r="O22" s="114">
        <v>10.2</v>
      </c>
      <c r="P22" s="74">
        <v>117</v>
      </c>
      <c r="Q22" s="75">
        <v>7.63</v>
      </c>
      <c r="R22" s="350">
        <f t="shared" si="11"/>
        <v>37.0987386</v>
      </c>
      <c r="S22" s="350">
        <f t="shared" si="9"/>
        <v>93.47863247863248</v>
      </c>
      <c r="T22" s="106"/>
      <c r="U22" s="114"/>
      <c r="V22" s="621">
        <v>25.5</v>
      </c>
      <c r="W22" s="622">
        <v>0.617</v>
      </c>
      <c r="X22" s="617">
        <f t="shared" si="0"/>
        <v>2.9999897399999997</v>
      </c>
      <c r="Y22" s="617">
        <f t="shared" si="1"/>
        <v>97.58039215686274</v>
      </c>
      <c r="Z22" s="111"/>
      <c r="AA22" s="620"/>
      <c r="AB22" s="74"/>
      <c r="AC22" s="75"/>
      <c r="AD22" s="350" t="str">
        <f t="shared" si="2"/>
        <v/>
      </c>
      <c r="AE22" s="350" t="str">
        <f t="shared" si="10"/>
        <v/>
      </c>
      <c r="AF22" s="106"/>
      <c r="AG22" s="114"/>
      <c r="AH22" s="117">
        <v>2.99</v>
      </c>
      <c r="AI22" s="114">
        <v>10.46</v>
      </c>
      <c r="AJ22" s="117">
        <v>7.22</v>
      </c>
      <c r="AK22" s="114">
        <v>6.95</v>
      </c>
      <c r="AL22" s="58" t="s">
        <v>411</v>
      </c>
      <c r="AM22" s="71">
        <v>0.1</v>
      </c>
      <c r="AN22" s="58"/>
      <c r="AO22" s="114">
        <v>1413.6</v>
      </c>
      <c r="AP22" s="75">
        <v>12</v>
      </c>
      <c r="AQ22" s="350">
        <f t="shared" si="3"/>
        <v>58.346639999999994</v>
      </c>
      <c r="AR22" s="75">
        <v>1.19</v>
      </c>
      <c r="AS22" s="350">
        <f t="shared" si="4"/>
        <v>5.7860418</v>
      </c>
    </row>
    <row r="23" spans="2:45" ht="21" customHeight="1">
      <c r="B23" s="88"/>
      <c r="C23" s="329" t="str">
        <f t="shared" si="5"/>
        <v>TN0020621</v>
      </c>
      <c r="D23" s="329" t="str">
        <f t="shared" si="6"/>
        <v>External Outfall</v>
      </c>
      <c r="E23" s="329" t="str">
        <f t="shared" si="7"/>
        <v>001</v>
      </c>
      <c r="F23" s="329">
        <f t="shared" si="8"/>
        <v>2024</v>
      </c>
      <c r="G23" s="329" t="s">
        <v>310</v>
      </c>
      <c r="H23" s="330">
        <v>20</v>
      </c>
      <c r="I23" s="104">
        <v>0</v>
      </c>
      <c r="J23" s="110">
        <v>0.513</v>
      </c>
      <c r="K23" s="110">
        <v>0.915</v>
      </c>
      <c r="L23" s="110">
        <v>0.594</v>
      </c>
      <c r="M23" s="105">
        <v>0</v>
      </c>
      <c r="N23" s="105"/>
      <c r="O23" s="113"/>
      <c r="P23" s="116"/>
      <c r="Q23" s="105"/>
      <c r="R23" s="350" t="str">
        <f t="shared" si="11"/>
        <v/>
      </c>
      <c r="S23" s="350" t="str">
        <f t="shared" si="9"/>
        <v/>
      </c>
      <c r="T23" s="105"/>
      <c r="U23" s="113"/>
      <c r="V23" s="616">
        <v>29.7</v>
      </c>
      <c r="W23" s="110">
        <v>0.981</v>
      </c>
      <c r="X23" s="617">
        <f t="shared" si="0"/>
        <v>4.859834759999999</v>
      </c>
      <c r="Y23" s="617">
        <f t="shared" si="1"/>
        <v>96.69696969696969</v>
      </c>
      <c r="Z23" s="110"/>
      <c r="AA23" s="618"/>
      <c r="AB23" s="116"/>
      <c r="AC23" s="105"/>
      <c r="AD23" s="350" t="str">
        <f t="shared" si="2"/>
        <v/>
      </c>
      <c r="AE23" s="350" t="str">
        <f t="shared" si="10"/>
        <v/>
      </c>
      <c r="AF23" s="105"/>
      <c r="AG23" s="113"/>
      <c r="AH23" s="116"/>
      <c r="AI23" s="113"/>
      <c r="AJ23" s="116"/>
      <c r="AK23" s="113"/>
      <c r="AL23" s="56"/>
      <c r="AM23" s="70"/>
      <c r="AN23" s="56"/>
      <c r="AO23" s="113">
        <v>1413.6</v>
      </c>
      <c r="AP23" s="105"/>
      <c r="AQ23" s="350" t="str">
        <f t="shared" si="3"/>
        <v/>
      </c>
      <c r="AR23" s="105"/>
      <c r="AS23" s="350" t="str">
        <f t="shared" si="4"/>
        <v/>
      </c>
    </row>
    <row r="24" spans="2:45" ht="21" customHeight="1">
      <c r="B24" s="88"/>
      <c r="C24" s="329" t="str">
        <f t="shared" si="5"/>
        <v>TN0020621</v>
      </c>
      <c r="D24" s="329" t="str">
        <f t="shared" si="6"/>
        <v>External Outfall</v>
      </c>
      <c r="E24" s="329" t="str">
        <f t="shared" si="7"/>
        <v>001</v>
      </c>
      <c r="F24" s="329">
        <f t="shared" si="8"/>
        <v>2024</v>
      </c>
      <c r="G24" s="329" t="s">
        <v>310</v>
      </c>
      <c r="H24" s="330">
        <v>21</v>
      </c>
      <c r="I24" s="108">
        <v>0</v>
      </c>
      <c r="J24" s="111">
        <v>0.557</v>
      </c>
      <c r="K24" s="111">
        <v>0.995</v>
      </c>
      <c r="L24" s="111">
        <v>0.604</v>
      </c>
      <c r="M24" s="106">
        <v>0</v>
      </c>
      <c r="N24" s="106"/>
      <c r="O24" s="114"/>
      <c r="P24" s="74"/>
      <c r="Q24" s="75"/>
      <c r="R24" s="350" t="str">
        <f t="shared" si="11"/>
        <v/>
      </c>
      <c r="S24" s="350" t="str">
        <f t="shared" si="9"/>
        <v/>
      </c>
      <c r="T24" s="106">
        <v>7.166</v>
      </c>
      <c r="U24" s="114">
        <v>34.9</v>
      </c>
      <c r="V24" s="621"/>
      <c r="W24" s="622"/>
      <c r="X24" s="617" t="str">
        <f t="shared" si="0"/>
        <v/>
      </c>
      <c r="Y24" s="617" t="str">
        <f t="shared" si="1"/>
        <v/>
      </c>
      <c r="Z24" s="111">
        <v>1.093</v>
      </c>
      <c r="AA24" s="620">
        <v>5.371</v>
      </c>
      <c r="AB24" s="74"/>
      <c r="AC24" s="75"/>
      <c r="AD24" s="350" t="str">
        <f t="shared" si="2"/>
        <v/>
      </c>
      <c r="AE24" s="350" t="str">
        <f t="shared" si="10"/>
        <v/>
      </c>
      <c r="AF24" s="106">
        <v>8.66</v>
      </c>
      <c r="AG24" s="114">
        <v>44</v>
      </c>
      <c r="AH24" s="117"/>
      <c r="AI24" s="114"/>
      <c r="AJ24" s="117"/>
      <c r="AK24" s="114"/>
      <c r="AL24" s="58"/>
      <c r="AM24" s="71"/>
      <c r="AN24" s="58"/>
      <c r="AO24" s="114"/>
      <c r="AP24" s="75"/>
      <c r="AQ24" s="350" t="str">
        <f t="shared" si="3"/>
        <v/>
      </c>
      <c r="AR24" s="75"/>
      <c r="AS24" s="350" t="str">
        <f t="shared" si="4"/>
        <v/>
      </c>
    </row>
    <row r="25" spans="2:45" ht="21" customHeight="1">
      <c r="B25" s="88"/>
      <c r="C25" s="329" t="str">
        <f t="shared" si="5"/>
        <v>TN0020621</v>
      </c>
      <c r="D25" s="329" t="str">
        <f t="shared" si="6"/>
        <v>External Outfall</v>
      </c>
      <c r="E25" s="329" t="str">
        <f t="shared" si="7"/>
        <v>001</v>
      </c>
      <c r="F25" s="329">
        <f t="shared" si="8"/>
        <v>2024</v>
      </c>
      <c r="G25" s="329" t="s">
        <v>310</v>
      </c>
      <c r="H25" s="330">
        <v>22</v>
      </c>
      <c r="I25" s="104">
        <v>0</v>
      </c>
      <c r="J25" s="110">
        <v>0.521</v>
      </c>
      <c r="K25" s="110">
        <v>0.875</v>
      </c>
      <c r="L25" s="110">
        <v>0.609</v>
      </c>
      <c r="M25" s="105">
        <v>0</v>
      </c>
      <c r="N25" s="105">
        <v>12.3</v>
      </c>
      <c r="O25" s="113">
        <v>10</v>
      </c>
      <c r="P25" s="116"/>
      <c r="Q25" s="105"/>
      <c r="R25" s="350" t="str">
        <f t="shared" si="11"/>
        <v/>
      </c>
      <c r="S25" s="350" t="str">
        <f t="shared" si="9"/>
        <v/>
      </c>
      <c r="T25" s="105"/>
      <c r="U25" s="113"/>
      <c r="V25" s="616">
        <v>30.3</v>
      </c>
      <c r="W25" s="110">
        <v>1.44</v>
      </c>
      <c r="X25" s="617">
        <f t="shared" si="0"/>
        <v>7.3138464</v>
      </c>
      <c r="Y25" s="617">
        <f t="shared" si="1"/>
        <v>95.24752475247524</v>
      </c>
      <c r="Z25" s="110"/>
      <c r="AA25" s="618"/>
      <c r="AB25" s="116">
        <v>348</v>
      </c>
      <c r="AC25" s="105">
        <v>19</v>
      </c>
      <c r="AD25" s="350">
        <f t="shared" si="2"/>
        <v>96.50214</v>
      </c>
      <c r="AE25" s="350">
        <f t="shared" si="10"/>
        <v>94.54022988505747</v>
      </c>
      <c r="AF25" s="105"/>
      <c r="AG25" s="113"/>
      <c r="AH25" s="116">
        <v>2.5</v>
      </c>
      <c r="AI25" s="113">
        <v>10.71</v>
      </c>
      <c r="AJ25" s="116">
        <v>7.23</v>
      </c>
      <c r="AK25" s="113">
        <v>7.01</v>
      </c>
      <c r="AL25" s="56" t="s">
        <v>411</v>
      </c>
      <c r="AM25" s="70">
        <v>0.1</v>
      </c>
      <c r="AN25" s="56"/>
      <c r="AO25" s="113"/>
      <c r="AP25" s="105"/>
      <c r="AQ25" s="350" t="str">
        <f t="shared" si="3"/>
        <v/>
      </c>
      <c r="AR25" s="105"/>
      <c r="AS25" s="350" t="str">
        <f t="shared" si="4"/>
        <v/>
      </c>
    </row>
    <row r="26" spans="2:45" ht="21" customHeight="1">
      <c r="B26" s="88"/>
      <c r="C26" s="329" t="str">
        <f t="shared" si="5"/>
        <v>TN0020621</v>
      </c>
      <c r="D26" s="329" t="str">
        <f t="shared" si="6"/>
        <v>External Outfall</v>
      </c>
      <c r="E26" s="329" t="str">
        <f t="shared" si="7"/>
        <v>001</v>
      </c>
      <c r="F26" s="329">
        <f t="shared" si="8"/>
        <v>2024</v>
      </c>
      <c r="G26" s="329" t="s">
        <v>310</v>
      </c>
      <c r="H26" s="330">
        <v>23</v>
      </c>
      <c r="I26" s="108">
        <v>0.52</v>
      </c>
      <c r="J26" s="111">
        <v>0.687</v>
      </c>
      <c r="K26" s="111">
        <v>1.592</v>
      </c>
      <c r="L26" s="111">
        <v>0.588</v>
      </c>
      <c r="M26" s="106">
        <v>0</v>
      </c>
      <c r="N26" s="106">
        <v>11.5</v>
      </c>
      <c r="O26" s="114">
        <v>10.7</v>
      </c>
      <c r="P26" s="117"/>
      <c r="Q26" s="106"/>
      <c r="R26" s="350" t="str">
        <f>IF(Q26&lt;&gt;0,(8.34*L26*Q26),"")</f>
        <v/>
      </c>
      <c r="S26" s="350" t="str">
        <f t="shared" si="9"/>
        <v/>
      </c>
      <c r="T26" s="106"/>
      <c r="U26" s="114"/>
      <c r="V26" s="619">
        <v>26.8</v>
      </c>
      <c r="W26" s="111">
        <v>1.79</v>
      </c>
      <c r="X26" s="617">
        <f t="shared" si="0"/>
        <v>8.7780168</v>
      </c>
      <c r="Y26" s="617">
        <f t="shared" si="1"/>
        <v>93.32089552238806</v>
      </c>
      <c r="Z26" s="111"/>
      <c r="AA26" s="620"/>
      <c r="AB26" s="117">
        <v>364</v>
      </c>
      <c r="AC26" s="106">
        <v>19</v>
      </c>
      <c r="AD26" s="350">
        <f t="shared" si="2"/>
        <v>93.17447999999999</v>
      </c>
      <c r="AE26" s="350">
        <f t="shared" si="10"/>
        <v>94.78021978021978</v>
      </c>
      <c r="AF26" s="106"/>
      <c r="AG26" s="114"/>
      <c r="AH26" s="117">
        <v>2.03</v>
      </c>
      <c r="AI26" s="114">
        <v>9.92</v>
      </c>
      <c r="AJ26" s="117">
        <v>7.23</v>
      </c>
      <c r="AK26" s="114">
        <v>6.97</v>
      </c>
      <c r="AL26" s="58" t="s">
        <v>411</v>
      </c>
      <c r="AM26" s="71">
        <v>0.1</v>
      </c>
      <c r="AN26" s="58"/>
      <c r="AO26" s="114"/>
      <c r="AP26" s="106"/>
      <c r="AQ26" s="350" t="str">
        <f t="shared" si="3"/>
        <v/>
      </c>
      <c r="AR26" s="106"/>
      <c r="AS26" s="350" t="str">
        <f t="shared" si="4"/>
        <v/>
      </c>
    </row>
    <row r="27" spans="2:45" ht="21" customHeight="1">
      <c r="B27" s="88"/>
      <c r="C27" s="329" t="str">
        <f t="shared" si="5"/>
        <v>TN0020621</v>
      </c>
      <c r="D27" s="329" t="str">
        <f t="shared" si="6"/>
        <v>External Outfall</v>
      </c>
      <c r="E27" s="329" t="str">
        <f t="shared" si="7"/>
        <v>001</v>
      </c>
      <c r="F27" s="329">
        <f t="shared" si="8"/>
        <v>2024</v>
      </c>
      <c r="G27" s="329" t="s">
        <v>310</v>
      </c>
      <c r="H27" s="330">
        <v>24</v>
      </c>
      <c r="I27" s="104">
        <v>0.6</v>
      </c>
      <c r="J27" s="110">
        <v>1.511</v>
      </c>
      <c r="K27" s="110">
        <v>1.592</v>
      </c>
      <c r="L27" s="110">
        <v>1.558</v>
      </c>
      <c r="M27" s="105">
        <v>0</v>
      </c>
      <c r="N27" s="105">
        <v>12.1</v>
      </c>
      <c r="O27" s="113">
        <v>11.8</v>
      </c>
      <c r="P27" s="116">
        <v>254</v>
      </c>
      <c r="Q27" s="105">
        <v>5.15</v>
      </c>
      <c r="R27" s="350">
        <f t="shared" si="11"/>
        <v>66.917658</v>
      </c>
      <c r="S27" s="350">
        <f t="shared" si="9"/>
        <v>97.9724409448819</v>
      </c>
      <c r="T27" s="105"/>
      <c r="U27" s="113"/>
      <c r="V27" s="616">
        <v>18.6</v>
      </c>
      <c r="W27" s="110">
        <v>1.89</v>
      </c>
      <c r="X27" s="617">
        <f t="shared" si="0"/>
        <v>24.558130799999997</v>
      </c>
      <c r="Y27" s="617">
        <f t="shared" si="1"/>
        <v>89.83870967741936</v>
      </c>
      <c r="Z27" s="110"/>
      <c r="AA27" s="618"/>
      <c r="AB27" s="116">
        <v>344</v>
      </c>
      <c r="AC27" s="105">
        <v>20</v>
      </c>
      <c r="AD27" s="350">
        <f t="shared" si="2"/>
        <v>259.8744</v>
      </c>
      <c r="AE27" s="350">
        <f t="shared" si="10"/>
        <v>94.18604651162791</v>
      </c>
      <c r="AF27" s="105"/>
      <c r="AG27" s="113"/>
      <c r="AH27" s="116">
        <v>7.65</v>
      </c>
      <c r="AI27" s="113">
        <v>9.99</v>
      </c>
      <c r="AJ27" s="116">
        <v>7.19</v>
      </c>
      <c r="AK27" s="113">
        <v>6.98</v>
      </c>
      <c r="AL27" s="56" t="s">
        <v>411</v>
      </c>
      <c r="AM27" s="70">
        <v>0.1</v>
      </c>
      <c r="AN27" s="56"/>
      <c r="AO27" s="113"/>
      <c r="AP27" s="105">
        <v>10.4</v>
      </c>
      <c r="AQ27" s="350">
        <f t="shared" si="3"/>
        <v>135.134688</v>
      </c>
      <c r="AR27" s="105">
        <v>0.461</v>
      </c>
      <c r="AS27" s="350">
        <f t="shared" si="4"/>
        <v>5.99010492</v>
      </c>
    </row>
    <row r="28" spans="2:45" ht="21" customHeight="1">
      <c r="B28" s="88"/>
      <c r="C28" s="329" t="str">
        <f t="shared" si="5"/>
        <v>TN0020621</v>
      </c>
      <c r="D28" s="329" t="str">
        <f t="shared" si="6"/>
        <v>External Outfall</v>
      </c>
      <c r="E28" s="329" t="str">
        <f t="shared" si="7"/>
        <v>001</v>
      </c>
      <c r="F28" s="329">
        <f t="shared" si="8"/>
        <v>2024</v>
      </c>
      <c r="G28" s="329" t="s">
        <v>310</v>
      </c>
      <c r="H28" s="330">
        <v>25</v>
      </c>
      <c r="I28" s="108">
        <v>1.03</v>
      </c>
      <c r="J28" s="111">
        <v>2.358</v>
      </c>
      <c r="K28" s="111">
        <v>3.979</v>
      </c>
      <c r="L28" s="111">
        <v>1.963</v>
      </c>
      <c r="M28" s="106">
        <v>0</v>
      </c>
      <c r="N28" s="106">
        <v>12.5</v>
      </c>
      <c r="O28" s="114">
        <v>12</v>
      </c>
      <c r="P28" s="74">
        <v>154</v>
      </c>
      <c r="Q28" s="75">
        <v>6.73</v>
      </c>
      <c r="R28" s="350">
        <f t="shared" si="11"/>
        <v>110.17965660000002</v>
      </c>
      <c r="S28" s="350">
        <f t="shared" si="9"/>
        <v>95.62987012987013</v>
      </c>
      <c r="T28" s="106"/>
      <c r="U28" s="114"/>
      <c r="V28" s="621"/>
      <c r="W28" s="622"/>
      <c r="X28" s="617" t="str">
        <f t="shared" si="0"/>
        <v/>
      </c>
      <c r="Y28" s="617" t="str">
        <f t="shared" si="1"/>
        <v/>
      </c>
      <c r="Z28" s="111"/>
      <c r="AA28" s="620"/>
      <c r="AB28" s="74"/>
      <c r="AC28" s="75"/>
      <c r="AD28" s="350" t="str">
        <f t="shared" si="2"/>
        <v/>
      </c>
      <c r="AE28" s="350" t="str">
        <f t="shared" si="10"/>
        <v/>
      </c>
      <c r="AF28" s="106"/>
      <c r="AG28" s="114"/>
      <c r="AH28" s="117">
        <v>8.97</v>
      </c>
      <c r="AI28" s="114">
        <v>10.2</v>
      </c>
      <c r="AJ28" s="117">
        <v>7.21</v>
      </c>
      <c r="AK28" s="114">
        <v>6.97</v>
      </c>
      <c r="AL28" s="58" t="s">
        <v>411</v>
      </c>
      <c r="AM28" s="71">
        <v>0.1</v>
      </c>
      <c r="AN28" s="58"/>
      <c r="AO28" s="114">
        <v>17</v>
      </c>
      <c r="AP28" s="75"/>
      <c r="AQ28" s="350" t="str">
        <f t="shared" si="3"/>
        <v/>
      </c>
      <c r="AR28" s="75"/>
      <c r="AS28" s="350" t="str">
        <f t="shared" si="4"/>
        <v/>
      </c>
    </row>
    <row r="29" spans="2:45" ht="21" customHeight="1">
      <c r="B29" s="88"/>
      <c r="C29" s="329" t="str">
        <f t="shared" si="5"/>
        <v>TN0020621</v>
      </c>
      <c r="D29" s="329" t="str">
        <f t="shared" si="6"/>
        <v>External Outfall</v>
      </c>
      <c r="E29" s="329" t="str">
        <f t="shared" si="7"/>
        <v>001</v>
      </c>
      <c r="F29" s="329">
        <f t="shared" si="8"/>
        <v>2024</v>
      </c>
      <c r="G29" s="329" t="s">
        <v>310</v>
      </c>
      <c r="H29" s="330">
        <v>26</v>
      </c>
      <c r="I29" s="104">
        <v>0</v>
      </c>
      <c r="J29" s="110">
        <v>1.084</v>
      </c>
      <c r="K29" s="110">
        <v>1.29</v>
      </c>
      <c r="L29" s="110">
        <v>1.592</v>
      </c>
      <c r="M29" s="105">
        <v>0</v>
      </c>
      <c r="N29" s="105">
        <v>13.8</v>
      </c>
      <c r="O29" s="113">
        <v>12.1</v>
      </c>
      <c r="P29" s="116">
        <v>60</v>
      </c>
      <c r="Q29" s="105">
        <v>1.86</v>
      </c>
      <c r="R29" s="350">
        <f t="shared" si="11"/>
        <v>24.695740800000003</v>
      </c>
      <c r="S29" s="350">
        <f t="shared" si="9"/>
        <v>96.89999999999999</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v>8.5</v>
      </c>
      <c r="AI29" s="113">
        <v>10.24</v>
      </c>
      <c r="AJ29" s="116">
        <v>7.16</v>
      </c>
      <c r="AK29" s="113">
        <v>6.95</v>
      </c>
      <c r="AL29" s="56" t="s">
        <v>411</v>
      </c>
      <c r="AM29" s="70">
        <v>0.1</v>
      </c>
      <c r="AN29" s="56"/>
      <c r="AO29" s="113">
        <v>17</v>
      </c>
      <c r="AP29" s="105"/>
      <c r="AQ29" s="350" t="str">
        <f t="shared" si="3"/>
        <v/>
      </c>
      <c r="AR29" s="105"/>
      <c r="AS29" s="350" t="str">
        <f t="shared" si="4"/>
        <v/>
      </c>
    </row>
    <row r="30" spans="2:45" ht="21" customHeight="1">
      <c r="B30" s="88"/>
      <c r="C30" s="329" t="str">
        <f t="shared" si="5"/>
        <v>TN0020621</v>
      </c>
      <c r="D30" s="329" t="str">
        <f t="shared" si="6"/>
        <v>External Outfall</v>
      </c>
      <c r="E30" s="329" t="str">
        <f t="shared" si="7"/>
        <v>001</v>
      </c>
      <c r="F30" s="329">
        <f t="shared" si="8"/>
        <v>2024</v>
      </c>
      <c r="G30" s="329" t="s">
        <v>310</v>
      </c>
      <c r="H30" s="330">
        <v>27</v>
      </c>
      <c r="I30" s="108">
        <v>0.5</v>
      </c>
      <c r="J30" s="146">
        <v>1.761</v>
      </c>
      <c r="K30" s="146">
        <v>1.79</v>
      </c>
      <c r="L30" s="146">
        <v>1.821</v>
      </c>
      <c r="M30" s="106">
        <v>0</v>
      </c>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106"/>
      <c r="AG30" s="114"/>
      <c r="AH30" s="117"/>
      <c r="AI30" s="114"/>
      <c r="AJ30" s="117"/>
      <c r="AK30" s="114"/>
      <c r="AL30" s="58"/>
      <c r="AM30" s="71"/>
      <c r="AN30" s="58"/>
      <c r="AO30" s="114">
        <v>4</v>
      </c>
      <c r="AP30" s="75"/>
      <c r="AQ30" s="350" t="str">
        <f t="shared" si="3"/>
        <v/>
      </c>
      <c r="AR30" s="75"/>
      <c r="AS30" s="350" t="str">
        <f t="shared" si="4"/>
        <v/>
      </c>
    </row>
    <row r="31" spans="2:45" ht="21" customHeight="1">
      <c r="B31" s="88"/>
      <c r="C31" s="329" t="str">
        <f t="shared" si="5"/>
        <v>TN0020621</v>
      </c>
      <c r="D31" s="329" t="str">
        <f t="shared" si="6"/>
        <v>External Outfall</v>
      </c>
      <c r="E31" s="329" t="str">
        <f t="shared" si="7"/>
        <v>001</v>
      </c>
      <c r="F31" s="329">
        <f t="shared" si="8"/>
        <v>2024</v>
      </c>
      <c r="G31" s="329" t="s">
        <v>310</v>
      </c>
      <c r="H31" s="330">
        <v>28</v>
      </c>
      <c r="I31" s="104">
        <v>0.07</v>
      </c>
      <c r="J31" s="110">
        <v>1.454</v>
      </c>
      <c r="K31" s="110">
        <v>1.512</v>
      </c>
      <c r="L31" s="110">
        <v>1.639</v>
      </c>
      <c r="M31" s="105">
        <v>0</v>
      </c>
      <c r="N31" s="105"/>
      <c r="O31" s="113"/>
      <c r="P31" s="116"/>
      <c r="Q31" s="105"/>
      <c r="R31" s="350" t="str">
        <f t="shared" si="11"/>
        <v/>
      </c>
      <c r="S31" s="350" t="str">
        <f t="shared" si="9"/>
        <v/>
      </c>
      <c r="T31" s="105">
        <v>4.6</v>
      </c>
      <c r="U31" s="113">
        <v>67.3</v>
      </c>
      <c r="V31" s="616"/>
      <c r="W31" s="110"/>
      <c r="X31" s="617" t="str">
        <f t="shared" si="0"/>
        <v/>
      </c>
      <c r="Y31" s="617" t="str">
        <f t="shared" si="1"/>
        <v/>
      </c>
      <c r="Z31" s="110">
        <v>1.707</v>
      </c>
      <c r="AA31" s="618">
        <v>13.55</v>
      </c>
      <c r="AB31" s="116"/>
      <c r="AC31" s="105"/>
      <c r="AD31" s="350" t="str">
        <f t="shared" si="2"/>
        <v/>
      </c>
      <c r="AE31" s="350" t="str">
        <f t="shared" si="10"/>
        <v/>
      </c>
      <c r="AF31" s="105">
        <v>19.3</v>
      </c>
      <c r="AG31" s="113">
        <v>149.9</v>
      </c>
      <c r="AH31" s="116"/>
      <c r="AI31" s="113"/>
      <c r="AJ31" s="116"/>
      <c r="AK31" s="113"/>
      <c r="AL31" s="56"/>
      <c r="AM31" s="70"/>
      <c r="AN31" s="56"/>
      <c r="AO31" s="113"/>
      <c r="AP31" s="105"/>
      <c r="AQ31" s="350" t="str">
        <f t="shared" si="3"/>
        <v/>
      </c>
      <c r="AR31" s="105"/>
      <c r="AS31" s="350" t="str">
        <f t="shared" si="4"/>
        <v/>
      </c>
    </row>
    <row r="32" spans="2:45" ht="21" customHeight="1">
      <c r="B32" s="88"/>
      <c r="C32" s="329" t="str">
        <f t="shared" si="5"/>
        <v>TN0020621</v>
      </c>
      <c r="D32" s="329" t="str">
        <f t="shared" si="6"/>
        <v>External Outfall</v>
      </c>
      <c r="E32" s="329" t="str">
        <f t="shared" si="7"/>
        <v>001</v>
      </c>
      <c r="F32" s="329">
        <f t="shared" si="8"/>
        <v>2024</v>
      </c>
      <c r="G32" s="329" t="s">
        <v>310</v>
      </c>
      <c r="H32" s="330">
        <v>29</v>
      </c>
      <c r="I32" s="108">
        <v>0</v>
      </c>
      <c r="J32" s="111">
        <v>0.975</v>
      </c>
      <c r="K32" s="111">
        <v>1.711</v>
      </c>
      <c r="L32" s="111">
        <v>1.074</v>
      </c>
      <c r="M32" s="106">
        <v>0</v>
      </c>
      <c r="N32" s="106">
        <v>13.1</v>
      </c>
      <c r="O32" s="114">
        <v>10.9</v>
      </c>
      <c r="P32" s="117"/>
      <c r="Q32" s="106"/>
      <c r="R32" s="350" t="str">
        <f t="shared" si="11"/>
        <v/>
      </c>
      <c r="S32" s="350" t="str">
        <f>IF(P32&lt;&gt;0,(1-Q32/P32)*100,"")</f>
        <v/>
      </c>
      <c r="T32" s="106"/>
      <c r="U32" s="114"/>
      <c r="V32" s="619">
        <v>9.21</v>
      </c>
      <c r="W32" s="111">
        <v>0.197</v>
      </c>
      <c r="X32" s="617">
        <f t="shared" si="0"/>
        <v>1.76456052</v>
      </c>
      <c r="Y32" s="617">
        <f t="shared" si="1"/>
        <v>97.86102062975027</v>
      </c>
      <c r="Z32" s="111"/>
      <c r="AA32" s="620"/>
      <c r="AB32" s="117">
        <v>100</v>
      </c>
      <c r="AC32" s="106">
        <v>6</v>
      </c>
      <c r="AD32" s="350">
        <f t="shared" si="2"/>
        <v>53.74296</v>
      </c>
      <c r="AE32" s="350">
        <f>IF(AB32&lt;&gt;0,(1-AC32/AB32)*100,"")</f>
        <v>94</v>
      </c>
      <c r="AF32" s="106"/>
      <c r="AG32" s="114"/>
      <c r="AH32" s="117">
        <v>7.69</v>
      </c>
      <c r="AI32" s="114">
        <v>10.65</v>
      </c>
      <c r="AJ32" s="117">
        <v>7.16</v>
      </c>
      <c r="AK32" s="114">
        <v>7.04</v>
      </c>
      <c r="AL32" s="58" t="s">
        <v>411</v>
      </c>
      <c r="AM32" s="71">
        <v>0.1</v>
      </c>
      <c r="AN32" s="58"/>
      <c r="AO32" s="114">
        <v>8</v>
      </c>
      <c r="AP32" s="106">
        <v>4.35</v>
      </c>
      <c r="AQ32" s="350">
        <f t="shared" si="3"/>
        <v>38.963646</v>
      </c>
      <c r="AR32" s="106">
        <v>0.253</v>
      </c>
      <c r="AS32" s="350">
        <f t="shared" si="4"/>
        <v>2.26616148</v>
      </c>
    </row>
    <row r="33" spans="2:45" ht="21" customHeight="1">
      <c r="B33" s="88"/>
      <c r="C33" s="329" t="str">
        <f t="shared" si="5"/>
        <v>TN0020621</v>
      </c>
      <c r="D33" s="329" t="str">
        <f t="shared" si="6"/>
        <v>External Outfall</v>
      </c>
      <c r="E33" s="329" t="str">
        <f t="shared" si="7"/>
        <v>001</v>
      </c>
      <c r="F33" s="329">
        <f t="shared" si="8"/>
        <v>2024</v>
      </c>
      <c r="G33" s="329" t="s">
        <v>310</v>
      </c>
      <c r="H33" s="330">
        <v>30</v>
      </c>
      <c r="I33" s="104">
        <v>0</v>
      </c>
      <c r="J33" s="110">
        <v>0.797</v>
      </c>
      <c r="K33" s="110">
        <v>1.432</v>
      </c>
      <c r="L33" s="110">
        <v>0.926</v>
      </c>
      <c r="M33" s="105">
        <v>0</v>
      </c>
      <c r="N33" s="105">
        <v>13.2</v>
      </c>
      <c r="O33" s="113">
        <v>11.5</v>
      </c>
      <c r="P33" s="116"/>
      <c r="Q33" s="105"/>
      <c r="R33" s="350" t="str">
        <f>IF(Q33&lt;&gt;0,(8.34*L33*Q33),"")</f>
        <v/>
      </c>
      <c r="S33" s="350" t="str">
        <f t="shared" si="9"/>
        <v/>
      </c>
      <c r="T33" s="105"/>
      <c r="U33" s="113"/>
      <c r="V33" s="616">
        <v>12.7</v>
      </c>
      <c r="W33" s="110">
        <v>0.266</v>
      </c>
      <c r="X33" s="617">
        <f t="shared" si="0"/>
        <v>2.05427544</v>
      </c>
      <c r="Y33" s="617">
        <f t="shared" si="1"/>
        <v>97.90551181102363</v>
      </c>
      <c r="Z33" s="110"/>
      <c r="AA33" s="618"/>
      <c r="AB33" s="116">
        <v>80</v>
      </c>
      <c r="AC33" s="105">
        <v>2</v>
      </c>
      <c r="AD33" s="350">
        <f t="shared" si="2"/>
        <v>15.445680000000001</v>
      </c>
      <c r="AE33" s="350">
        <f t="shared" si="10"/>
        <v>97.5</v>
      </c>
      <c r="AF33" s="105"/>
      <c r="AG33" s="113"/>
      <c r="AH33" s="116">
        <v>7.44</v>
      </c>
      <c r="AI33" s="113">
        <v>10.27</v>
      </c>
      <c r="AJ33" s="116">
        <v>7.16</v>
      </c>
      <c r="AK33" s="113">
        <v>7</v>
      </c>
      <c r="AL33" s="56" t="s">
        <v>411</v>
      </c>
      <c r="AM33" s="70">
        <v>0.1</v>
      </c>
      <c r="AN33" s="56"/>
      <c r="AO33" s="113">
        <v>5</v>
      </c>
      <c r="AP33" s="105"/>
      <c r="AQ33" s="350" t="str">
        <f t="shared" si="3"/>
        <v/>
      </c>
      <c r="AR33" s="105"/>
      <c r="AS33" s="350" t="str">
        <f t="shared" si="4"/>
        <v/>
      </c>
    </row>
    <row r="34" spans="2:45" ht="21" customHeight="1" thickBot="1">
      <c r="B34" s="90"/>
      <c r="C34" s="332" t="str">
        <f t="shared" si="5"/>
        <v>TN0020621</v>
      </c>
      <c r="D34" s="332" t="str">
        <f t="shared" si="6"/>
        <v>External Outfall</v>
      </c>
      <c r="E34" s="332" t="str">
        <f t="shared" si="7"/>
        <v>001</v>
      </c>
      <c r="F34" s="332">
        <f>F33</f>
        <v>2024</v>
      </c>
      <c r="G34" s="332" t="s">
        <v>310</v>
      </c>
      <c r="H34" s="333">
        <v>31</v>
      </c>
      <c r="I34" s="109">
        <v>0</v>
      </c>
      <c r="J34" s="112">
        <v>0.673</v>
      </c>
      <c r="K34" s="112">
        <v>1.313</v>
      </c>
      <c r="L34" s="112">
        <v>0.672</v>
      </c>
      <c r="M34" s="107">
        <v>0</v>
      </c>
      <c r="N34" s="107">
        <v>13.5</v>
      </c>
      <c r="O34" s="115">
        <v>12.2</v>
      </c>
      <c r="P34" s="118">
        <v>174</v>
      </c>
      <c r="Q34" s="107">
        <v>1.93</v>
      </c>
      <c r="R34" s="355">
        <f>IF(Q34&lt;&gt;0,(8.34*L34*Q34),"")</f>
        <v>10.816646400000002</v>
      </c>
      <c r="S34" s="355">
        <f>IF(P34&lt;&gt;0,(1-Q34/P34)*100,"")</f>
        <v>98.89080459770115</v>
      </c>
      <c r="T34" s="107"/>
      <c r="U34" s="115"/>
      <c r="V34" s="623">
        <v>17.5</v>
      </c>
      <c r="W34" s="112">
        <v>0.498</v>
      </c>
      <c r="X34" s="624">
        <f t="shared" si="0"/>
        <v>2.7910310400000005</v>
      </c>
      <c r="Y34" s="624">
        <f t="shared" si="1"/>
        <v>97.15428571428572</v>
      </c>
      <c r="Z34" s="112">
        <v>0.3203</v>
      </c>
      <c r="AA34" s="625">
        <v>2.203</v>
      </c>
      <c r="AB34" s="118">
        <v>268</v>
      </c>
      <c r="AC34" s="107">
        <v>7</v>
      </c>
      <c r="AD34" s="355">
        <f t="shared" si="2"/>
        <v>39.23136</v>
      </c>
      <c r="AE34" s="355">
        <f>IF(AB34&lt;&gt;0,(1-AC34/AB34)*100,"")</f>
        <v>97.38805970149254</v>
      </c>
      <c r="AF34" s="107">
        <v>5</v>
      </c>
      <c r="AG34" s="115">
        <v>36.1</v>
      </c>
      <c r="AH34" s="118">
        <v>6.64</v>
      </c>
      <c r="AI34" s="115">
        <v>10.18</v>
      </c>
      <c r="AJ34" s="118">
        <v>7.09</v>
      </c>
      <c r="AK34" s="115">
        <v>7.09</v>
      </c>
      <c r="AL34" s="60" t="s">
        <v>411</v>
      </c>
      <c r="AM34" s="72">
        <v>0.1</v>
      </c>
      <c r="AN34" s="60"/>
      <c r="AO34" s="115"/>
      <c r="AP34" s="107"/>
      <c r="AQ34" s="355" t="str">
        <f t="shared" si="3"/>
        <v/>
      </c>
      <c r="AR34" s="107"/>
      <c r="AS34" s="355" t="str">
        <f t="shared" si="4"/>
        <v/>
      </c>
    </row>
    <row r="35" spans="2:95" s="6" customFormat="1" ht="21" customHeight="1">
      <c r="B35" s="339"/>
      <c r="C35" s="700" t="s">
        <v>311</v>
      </c>
      <c r="D35" s="701"/>
      <c r="E35" s="701"/>
      <c r="F35" s="21"/>
      <c r="G35" s="22"/>
      <c r="H35" s="119" t="s">
        <v>312</v>
      </c>
      <c r="I35" s="120">
        <f>SUM(I4:I34)</f>
        <v>6.3500000000000005</v>
      </c>
      <c r="J35" s="121">
        <f>SUM(J4:J34)</f>
        <v>25.368000000000002</v>
      </c>
      <c r="K35" s="122"/>
      <c r="L35" s="121">
        <f>SUM(L4:L34)</f>
        <v>27.514000000000003</v>
      </c>
      <c r="M35" s="123">
        <f>SUM(M4:M34)</f>
        <v>0</v>
      </c>
      <c r="N35" s="124"/>
      <c r="O35" s="125"/>
      <c r="P35" s="126"/>
      <c r="Q35" s="124"/>
      <c r="R35" s="123">
        <f>SUM(R4:R34)</f>
        <v>416.8799874</v>
      </c>
      <c r="S35" s="527"/>
      <c r="T35" s="527"/>
      <c r="U35" s="127"/>
      <c r="V35" s="626"/>
      <c r="W35" s="122"/>
      <c r="X35" s="121">
        <f>SUM(X4:X34)</f>
        <v>79.01784708000001</v>
      </c>
      <c r="Y35" s="627"/>
      <c r="Z35" s="627"/>
      <c r="AA35" s="628"/>
      <c r="AB35" s="126"/>
      <c r="AC35" s="124"/>
      <c r="AD35" s="123">
        <f>SUM(AD4:AD34)</f>
        <v>1094.59164</v>
      </c>
      <c r="AE35" s="527"/>
      <c r="AF35" s="527"/>
      <c r="AG35" s="127"/>
      <c r="AH35" s="126"/>
      <c r="AI35" s="125"/>
      <c r="AJ35" s="126"/>
      <c r="AK35" s="125"/>
      <c r="AL35" s="128"/>
      <c r="AM35" s="129"/>
      <c r="AN35" s="130"/>
      <c r="AO35" s="129"/>
      <c r="AP35" s="124"/>
      <c r="AQ35" s="123">
        <f>SUM(AQ4:AQ34)</f>
        <v>279.7984932</v>
      </c>
      <c r="AR35" s="124"/>
      <c r="AS35" s="123">
        <f>SUM(AS4:AS34)</f>
        <v>15.787102919999999</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row>
    <row r="36" spans="2:95" s="6" customFormat="1" ht="21" customHeight="1">
      <c r="B36" s="339"/>
      <c r="C36" s="702"/>
      <c r="D36" s="702"/>
      <c r="E36" s="702"/>
      <c r="F36" s="23"/>
      <c r="G36" s="24"/>
      <c r="H36" s="131" t="s">
        <v>313</v>
      </c>
      <c r="I36" s="132"/>
      <c r="J36" s="133">
        <f>AVERAGE(J4:J34)</f>
        <v>0.8183225806451614</v>
      </c>
      <c r="K36" s="134"/>
      <c r="L36" s="133">
        <f>AVERAGE(L4:L34)</f>
        <v>0.8875483870967743</v>
      </c>
      <c r="M36" s="135"/>
      <c r="N36" s="351">
        <f aca="true" t="shared" si="12" ref="N36:AI36">AVERAGE(N4:N34)</f>
        <v>13.356521739130434</v>
      </c>
      <c r="O36" s="351">
        <f>AVERAGE(O4:O34)</f>
        <v>11.695652173913041</v>
      </c>
      <c r="P36" s="136">
        <f t="shared" si="12"/>
        <v>214.23076923076923</v>
      </c>
      <c r="Q36" s="351">
        <f t="shared" si="12"/>
        <v>4.133076923076922</v>
      </c>
      <c r="R36" s="351">
        <f t="shared" si="12"/>
        <v>32.067691338461536</v>
      </c>
      <c r="S36" s="351">
        <f>(1-Q36/P36)*100</f>
        <v>98.07073608617594</v>
      </c>
      <c r="T36" s="100"/>
      <c r="U36" s="149"/>
      <c r="V36" s="629">
        <f t="shared" si="12"/>
        <v>24.396666666666665</v>
      </c>
      <c r="W36" s="133">
        <f t="shared" si="12"/>
        <v>0.8522666666666666</v>
      </c>
      <c r="X36" s="133">
        <f t="shared" si="12"/>
        <v>5.267856472000001</v>
      </c>
      <c r="Y36" s="133">
        <f>(1-W36/V36)*100</f>
        <v>96.50662658833173</v>
      </c>
      <c r="Z36" s="97"/>
      <c r="AA36" s="630"/>
      <c r="AB36" s="136">
        <f t="shared" si="12"/>
        <v>267.46666666666664</v>
      </c>
      <c r="AC36" s="351">
        <f t="shared" si="12"/>
        <v>9.733333333333333</v>
      </c>
      <c r="AD36" s="351">
        <f t="shared" si="12"/>
        <v>72.97277600000001</v>
      </c>
      <c r="AE36" s="351">
        <f>(1-AC36/AB36)*100</f>
        <v>96.36091724825523</v>
      </c>
      <c r="AF36" s="100"/>
      <c r="AG36" s="149"/>
      <c r="AH36" s="136">
        <f t="shared" si="12"/>
        <v>4.6573913043478266</v>
      </c>
      <c r="AI36" s="352">
        <f t="shared" si="12"/>
        <v>10.001304347826089</v>
      </c>
      <c r="AJ36" s="137"/>
      <c r="AK36" s="138"/>
      <c r="AL36" s="135"/>
      <c r="AM36" s="352">
        <f>AVERAGE(AM4:AM34)</f>
        <v>0.10000000000000003</v>
      </c>
      <c r="AN36" s="137"/>
      <c r="AO36" s="352">
        <f>GEOMEAN(AO4:AO34)</f>
        <v>82.07842279873184</v>
      </c>
      <c r="AP36" s="351">
        <f>AVERAGE(AP4:AP34)</f>
        <v>7.1240000000000006</v>
      </c>
      <c r="AQ36" s="351">
        <f>AVERAGE(AQ4:AQ34)</f>
        <v>55.95969864</v>
      </c>
      <c r="AR36" s="351">
        <f>AVERAGE(AR4:AR34)</f>
        <v>0.44639999999999996</v>
      </c>
      <c r="AS36" s="351">
        <f>AVERAGE(AS4:AS34)</f>
        <v>3.1574205839999996</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row>
    <row r="37" spans="2:95" s="6" customFormat="1" ht="21" customHeight="1">
      <c r="B37" s="339"/>
      <c r="C37" s="702"/>
      <c r="D37" s="702"/>
      <c r="E37" s="702"/>
      <c r="F37" s="23"/>
      <c r="G37" s="24"/>
      <c r="H37" s="131" t="s">
        <v>314</v>
      </c>
      <c r="I37" s="139">
        <f>MAX(I4:I34)</f>
        <v>1.37</v>
      </c>
      <c r="J37" s="133">
        <f>MAX(J4:J34)</f>
        <v>2.358</v>
      </c>
      <c r="K37" s="133">
        <f>MAX(K4:K34)</f>
        <v>3.979</v>
      </c>
      <c r="L37" s="133">
        <f aca="true" t="shared" si="13" ref="L37:AB37">MAX(L4:L34)</f>
        <v>1.963</v>
      </c>
      <c r="M37" s="351">
        <f t="shared" si="13"/>
        <v>0</v>
      </c>
      <c r="N37" s="351">
        <f t="shared" si="13"/>
        <v>14.9</v>
      </c>
      <c r="O37" s="352">
        <f t="shared" si="13"/>
        <v>13.7</v>
      </c>
      <c r="P37" s="136">
        <f t="shared" si="13"/>
        <v>365</v>
      </c>
      <c r="Q37" s="351">
        <f t="shared" si="13"/>
        <v>7.63</v>
      </c>
      <c r="R37" s="351">
        <f t="shared" si="13"/>
        <v>110.17965660000002</v>
      </c>
      <c r="S37" s="351">
        <f t="shared" si="13"/>
        <v>99.53928571428573</v>
      </c>
      <c r="T37" s="351">
        <f t="shared" si="13"/>
        <v>7.166</v>
      </c>
      <c r="U37" s="352">
        <f t="shared" si="13"/>
        <v>67.3</v>
      </c>
      <c r="V37" s="629">
        <f t="shared" si="13"/>
        <v>40.7</v>
      </c>
      <c r="W37" s="133">
        <f t="shared" si="13"/>
        <v>1.89</v>
      </c>
      <c r="X37" s="133">
        <f t="shared" si="13"/>
        <v>24.558130799999997</v>
      </c>
      <c r="Y37" s="133">
        <f t="shared" si="13"/>
        <v>99.39473684210526</v>
      </c>
      <c r="Z37" s="133">
        <f t="shared" si="13"/>
        <v>1.707</v>
      </c>
      <c r="AA37" s="631">
        <f t="shared" si="13"/>
        <v>13.55</v>
      </c>
      <c r="AB37" s="136">
        <f t="shared" si="13"/>
        <v>432</v>
      </c>
      <c r="AC37" s="351">
        <f aca="true" t="shared" si="14" ref="AC37:AK37">MAX(AC4:AC34)</f>
        <v>20</v>
      </c>
      <c r="AD37" s="351">
        <f t="shared" si="14"/>
        <v>259.8744</v>
      </c>
      <c r="AE37" s="351">
        <f t="shared" si="14"/>
        <v>99.47368421052632</v>
      </c>
      <c r="AF37" s="351">
        <f t="shared" si="14"/>
        <v>19.3</v>
      </c>
      <c r="AG37" s="352">
        <f t="shared" si="14"/>
        <v>149.9</v>
      </c>
      <c r="AH37" s="136">
        <f t="shared" si="14"/>
        <v>8.97</v>
      </c>
      <c r="AI37" s="352">
        <f t="shared" si="14"/>
        <v>10.71</v>
      </c>
      <c r="AJ37" s="136">
        <f t="shared" si="14"/>
        <v>7.51</v>
      </c>
      <c r="AK37" s="352">
        <f t="shared" si="14"/>
        <v>7.38</v>
      </c>
      <c r="AL37" s="135"/>
      <c r="AM37" s="352">
        <f>MAX(AM4:AM34)</f>
        <v>0.1</v>
      </c>
      <c r="AN37" s="137"/>
      <c r="AO37" s="352">
        <f>MAX(AO4:AO34)</f>
        <v>2419.6</v>
      </c>
      <c r="AP37" s="351">
        <f aca="true" t="shared" si="15" ref="AP37:AS37">MAX(AP4:AP34)</f>
        <v>12</v>
      </c>
      <c r="AQ37" s="351">
        <f t="shared" si="15"/>
        <v>135.134688</v>
      </c>
      <c r="AR37" s="351">
        <f t="shared" si="15"/>
        <v>1.19</v>
      </c>
      <c r="AS37" s="351">
        <f t="shared" si="15"/>
        <v>5.99010492</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row>
    <row r="38" spans="2:95" s="6" customFormat="1" ht="21" customHeight="1" thickBot="1">
      <c r="B38" s="339"/>
      <c r="C38" s="702"/>
      <c r="D38" s="702"/>
      <c r="E38" s="702"/>
      <c r="F38" s="23"/>
      <c r="G38" s="24"/>
      <c r="H38" s="140" t="s">
        <v>315</v>
      </c>
      <c r="I38" s="309"/>
      <c r="J38" s="310">
        <f>MIN(J4:J34)</f>
        <v>0.331</v>
      </c>
      <c r="K38" s="311"/>
      <c r="L38" s="310">
        <f>MIN(L4:L34)</f>
        <v>0.362</v>
      </c>
      <c r="M38" s="141"/>
      <c r="N38" s="142">
        <f aca="true" t="shared" si="16" ref="N38:AK38">MIN(N4:N34)</f>
        <v>11.5</v>
      </c>
      <c r="O38" s="143">
        <f t="shared" si="16"/>
        <v>9.2</v>
      </c>
      <c r="P38" s="144">
        <f t="shared" si="16"/>
        <v>60</v>
      </c>
      <c r="Q38" s="142">
        <f t="shared" si="16"/>
        <v>1.29</v>
      </c>
      <c r="R38" s="142">
        <f t="shared" si="16"/>
        <v>5.1856452</v>
      </c>
      <c r="S38" s="529">
        <f t="shared" si="16"/>
        <v>93.47863247863248</v>
      </c>
      <c r="T38" s="100"/>
      <c r="U38" s="149"/>
      <c r="V38" s="632">
        <f t="shared" si="16"/>
        <v>8.54</v>
      </c>
      <c r="W38" s="310">
        <f t="shared" si="16"/>
        <v>0.092</v>
      </c>
      <c r="X38" s="310">
        <f t="shared" si="16"/>
        <v>0.58543464</v>
      </c>
      <c r="Y38" s="633">
        <f t="shared" si="16"/>
        <v>89.83870967741936</v>
      </c>
      <c r="Z38" s="97"/>
      <c r="AA38" s="630"/>
      <c r="AB38" s="144">
        <f t="shared" si="16"/>
        <v>80</v>
      </c>
      <c r="AC38" s="142">
        <f t="shared" si="16"/>
        <v>2</v>
      </c>
      <c r="AD38" s="142">
        <f t="shared" si="16"/>
        <v>6.855479999999999</v>
      </c>
      <c r="AE38" s="529">
        <f t="shared" si="16"/>
        <v>89.65517241379311</v>
      </c>
      <c r="AF38" s="100"/>
      <c r="AG38" s="149"/>
      <c r="AH38" s="144">
        <f t="shared" si="16"/>
        <v>0.21</v>
      </c>
      <c r="AI38" s="143">
        <f t="shared" si="16"/>
        <v>8.68</v>
      </c>
      <c r="AJ38" s="144">
        <f t="shared" si="16"/>
        <v>7.09</v>
      </c>
      <c r="AK38" s="143">
        <f t="shared" si="16"/>
        <v>6.9</v>
      </c>
      <c r="AL38" s="141"/>
      <c r="AM38" s="143">
        <f>MIN(AM4:AM34)</f>
        <v>0.1</v>
      </c>
      <c r="AN38" s="312"/>
      <c r="AO38" s="143">
        <f>MIN(AO5:AO35)</f>
        <v>3</v>
      </c>
      <c r="AP38" s="142">
        <f>MIN(AP4:AP34)</f>
        <v>4.18</v>
      </c>
      <c r="AQ38" s="142">
        <f>MIN(AQ4:AQ34)</f>
        <v>12.619754399999998</v>
      </c>
      <c r="AR38" s="142">
        <f aca="true" t="shared" si="17" ref="AR38:AS38">MIN(AR4:AR34)</f>
        <v>0.156</v>
      </c>
      <c r="AS38" s="142">
        <f t="shared" si="17"/>
        <v>0.47097648</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row>
    <row r="39" spans="2:95" s="6" customFormat="1" ht="21" customHeight="1">
      <c r="B39" s="339"/>
      <c r="C39" s="702"/>
      <c r="D39" s="702"/>
      <c r="E39" s="702"/>
      <c r="F39" s="704" t="s">
        <v>316</v>
      </c>
      <c r="G39" s="705"/>
      <c r="H39" s="706"/>
      <c r="I39" s="313"/>
      <c r="J39" s="92"/>
      <c r="K39" s="92"/>
      <c r="L39" s="93"/>
      <c r="M39" s="94"/>
      <c r="N39" s="94"/>
      <c r="O39" s="151">
        <f>'Permit Limits'!P11</f>
        <v>999</v>
      </c>
      <c r="P39" s="95"/>
      <c r="Q39" s="35">
        <f>'Permit Limits'!R11</f>
        <v>15</v>
      </c>
      <c r="R39" s="35">
        <f>'Permit Limits'!S11</f>
        <v>9999</v>
      </c>
      <c r="S39" s="342"/>
      <c r="T39" s="315"/>
      <c r="U39" s="314"/>
      <c r="V39" s="634"/>
      <c r="W39" s="635">
        <f>'Permit Limits'!AD11</f>
        <v>3</v>
      </c>
      <c r="X39" s="635">
        <f>'Permit Limits'!AE11</f>
        <v>9999</v>
      </c>
      <c r="Y39" s="636"/>
      <c r="Z39" s="636"/>
      <c r="AA39" s="637"/>
      <c r="AB39" s="95"/>
      <c r="AC39" s="35">
        <f>'Permit Limits'!AJ11</f>
        <v>45</v>
      </c>
      <c r="AD39" s="35">
        <f>'Permit Limits'!AK11</f>
        <v>9999</v>
      </c>
      <c r="AE39" s="316"/>
      <c r="AF39" s="315"/>
      <c r="AG39" s="314"/>
      <c r="AH39" s="95"/>
      <c r="AI39" s="343"/>
      <c r="AJ39" s="37">
        <f>'Permit Limits'!AQ11</f>
        <v>0</v>
      </c>
      <c r="AK39" s="35">
        <f>'Permit Limits'!AR11</f>
        <v>9</v>
      </c>
      <c r="AL39" s="38"/>
      <c r="AM39" s="35">
        <f>'Permit Limits'!AU11</f>
        <v>1</v>
      </c>
      <c r="AN39" s="95"/>
      <c r="AO39" s="36">
        <f>'Permit Limits'!AW11</f>
        <v>126</v>
      </c>
      <c r="AP39" s="35">
        <f>'Permit Limits'!BL11</f>
        <v>9999</v>
      </c>
      <c r="AQ39" s="35">
        <f>'Permit Limits'!BM11</f>
        <v>9999</v>
      </c>
      <c r="AR39" s="35">
        <f>'Permit Limits'!BQ11</f>
        <v>9999</v>
      </c>
      <c r="AS39" s="35">
        <f>'Permit Limits'!BR11</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row>
    <row r="40" spans="2:95" s="6" customFormat="1" ht="21" customHeight="1">
      <c r="B40" s="339"/>
      <c r="C40" s="702"/>
      <c r="D40" s="702"/>
      <c r="E40" s="702"/>
      <c r="F40" s="707" t="s">
        <v>317</v>
      </c>
      <c r="G40" s="708"/>
      <c r="H40" s="709"/>
      <c r="I40" s="317"/>
      <c r="J40" s="97"/>
      <c r="K40" s="97"/>
      <c r="L40" s="98"/>
      <c r="M40" s="99"/>
      <c r="N40" s="100"/>
      <c r="O40" s="149"/>
      <c r="P40" s="101"/>
      <c r="Q40" s="40"/>
      <c r="R40" s="40"/>
      <c r="S40" s="345">
        <f>'Permit Limits'!T12</f>
        <v>40</v>
      </c>
      <c r="T40" s="100"/>
      <c r="U40" s="149"/>
      <c r="V40" s="638"/>
      <c r="W40" s="639"/>
      <c r="X40" s="639"/>
      <c r="Y40" s="640">
        <f>'Permit Limits'!AF12</f>
        <v>0</v>
      </c>
      <c r="Z40" s="97"/>
      <c r="AA40" s="630"/>
      <c r="AB40" s="101"/>
      <c r="AC40" s="40"/>
      <c r="AD40" s="40"/>
      <c r="AE40" s="345">
        <f>'Permit Limits'!AL12</f>
        <v>40</v>
      </c>
      <c r="AF40" s="100"/>
      <c r="AG40" s="149"/>
      <c r="AH40" s="101"/>
      <c r="AI40" s="39">
        <f>'Permit Limits'!AP12</f>
        <v>6</v>
      </c>
      <c r="AJ40" s="63">
        <f>'Permit Limits'!AQ12</f>
        <v>0</v>
      </c>
      <c r="AK40" s="39">
        <f>'Permit Limits'!AR12</f>
        <v>6</v>
      </c>
      <c r="AL40" s="40"/>
      <c r="AM40" s="150"/>
      <c r="AN40" s="101"/>
      <c r="AO40" s="150"/>
      <c r="AP40" s="40"/>
      <c r="AQ40" s="40"/>
      <c r="AR40" s="40"/>
      <c r="AS40" s="40"/>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row>
    <row r="41" spans="2:95" s="6" customFormat="1" ht="21" customHeight="1" thickBot="1">
      <c r="B41" s="339"/>
      <c r="C41" s="702"/>
      <c r="D41" s="702"/>
      <c r="E41" s="702"/>
      <c r="F41" s="710" t="s">
        <v>318</v>
      </c>
      <c r="G41" s="711"/>
      <c r="H41" s="712"/>
      <c r="I41" s="318"/>
      <c r="J41" s="41"/>
      <c r="K41" s="41"/>
      <c r="L41" s="41"/>
      <c r="M41" s="91"/>
      <c r="N41" s="91"/>
      <c r="O41" s="79"/>
      <c r="P41" s="103"/>
      <c r="Q41" s="353">
        <f>'Permit Limits'!R13</f>
        <v>9.9</v>
      </c>
      <c r="R41" s="353">
        <f>'Permit Limits'!S13</f>
        <v>61</v>
      </c>
      <c r="S41" s="353">
        <f>'Permit Limits'!T13</f>
        <v>85</v>
      </c>
      <c r="T41" s="363">
        <f>'Permit Limits'!U13</f>
        <v>13.3</v>
      </c>
      <c r="U41" s="269">
        <f>'Permit Limits'!V13</f>
        <v>82</v>
      </c>
      <c r="V41" s="641"/>
      <c r="W41" s="642">
        <f>'Permit Limits'!AD13</f>
        <v>1.3</v>
      </c>
      <c r="X41" s="642">
        <f>'Permit Limits'!AE13</f>
        <v>8.2</v>
      </c>
      <c r="Y41" s="642">
        <f>'Permit Limits'!AF13</f>
        <v>9999</v>
      </c>
      <c r="Z41" s="642">
        <f>'Permit Limits'!AG13</f>
        <v>2</v>
      </c>
      <c r="AA41" s="643">
        <f>'Permit Limits'!AH13</f>
        <v>12.3</v>
      </c>
      <c r="AB41" s="103"/>
      <c r="AC41" s="353">
        <f>'Permit Limits'!AJ13</f>
        <v>30</v>
      </c>
      <c r="AD41" s="353">
        <f>'Permit Limits'!AK13</f>
        <v>185</v>
      </c>
      <c r="AE41" s="353">
        <f>'Permit Limits'!AL13</f>
        <v>85</v>
      </c>
      <c r="AF41" s="363">
        <f>'Permit Limits'!AM13</f>
        <v>40</v>
      </c>
      <c r="AG41" s="269">
        <f>'Permit Limits'!AN13</f>
        <v>247</v>
      </c>
      <c r="AH41" s="103"/>
      <c r="AI41" s="349">
        <f>'Permit Limits'!AP13</f>
        <v>0</v>
      </c>
      <c r="AJ41" s="103"/>
      <c r="AK41" s="79"/>
      <c r="AL41" s="91"/>
      <c r="AM41" s="79"/>
      <c r="AN41" s="103"/>
      <c r="AO41" s="349">
        <f>'Permit Limits'!AW13</f>
        <v>941</v>
      </c>
      <c r="AP41" s="353">
        <f>'Permit Limits'!BL13</f>
        <v>9999</v>
      </c>
      <c r="AQ41" s="353">
        <f>'Permit Limits'!BM13</f>
        <v>9999</v>
      </c>
      <c r="AR41" s="353">
        <f>'Permit Limits'!BQ13</f>
        <v>9999</v>
      </c>
      <c r="AS41" s="353">
        <f>'Permit Limits'!BR13</f>
        <v>9999</v>
      </c>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row>
    <row r="42" spans="2:95" s="6" customFormat="1" ht="21" customHeight="1">
      <c r="B42" s="339"/>
      <c r="C42" s="702"/>
      <c r="D42" s="702"/>
      <c r="E42" s="702"/>
      <c r="F42" s="73"/>
      <c r="G42" s="73" t="s">
        <v>319</v>
      </c>
      <c r="I42" s="339"/>
      <c r="P42" s="339"/>
      <c r="Q42" s="339"/>
      <c r="R42" s="339"/>
      <c r="S42" s="339"/>
      <c r="T42" s="339"/>
      <c r="U42" s="339"/>
      <c r="V42" s="644"/>
      <c r="W42" s="644"/>
      <c r="X42" s="644"/>
      <c r="Y42" s="644"/>
      <c r="Z42" s="644"/>
      <c r="AA42" s="644"/>
      <c r="AB42" s="344"/>
      <c r="AC42" s="344"/>
      <c r="AD42" s="344"/>
      <c r="AE42" s="344"/>
      <c r="AF42" s="344"/>
      <c r="AG42" s="344"/>
      <c r="AH42" s="344"/>
      <c r="AI42" s="344"/>
      <c r="AJ42" s="344"/>
      <c r="AK42" s="344"/>
      <c r="AL42" s="344"/>
      <c r="AM42" s="344"/>
      <c r="AN42" s="344"/>
      <c r="AO42" s="344"/>
      <c r="AP42" s="25"/>
      <c r="AQ42" s="25"/>
      <c r="AR42" s="25"/>
      <c r="AS42" s="2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row>
    <row r="43" spans="2:95" s="6" customFormat="1" ht="62.25" customHeight="1">
      <c r="B43" s="339"/>
      <c r="C43" s="702"/>
      <c r="D43" s="702"/>
      <c r="E43" s="702"/>
      <c r="F43" s="26"/>
      <c r="G43" s="26" t="s">
        <v>320</v>
      </c>
      <c r="I43" s="344"/>
      <c r="J43" s="344"/>
      <c r="K43" s="344"/>
      <c r="L43" s="344"/>
      <c r="P43" s="344"/>
      <c r="Q43" s="344"/>
      <c r="R43" s="344"/>
      <c r="S43" s="154"/>
      <c r="T43" s="154"/>
      <c r="U43" s="154"/>
      <c r="V43" s="644"/>
      <c r="W43" s="644"/>
      <c r="X43" s="644"/>
      <c r="Y43" s="644"/>
      <c r="Z43" s="644"/>
      <c r="AA43" s="644"/>
      <c r="AB43" s="344"/>
      <c r="AC43" s="339"/>
      <c r="AD43" s="339"/>
      <c r="AE43" s="25"/>
      <c r="AF43" s="25"/>
      <c r="AG43" s="25"/>
      <c r="AH43" s="25"/>
      <c r="AI43" s="25"/>
      <c r="AJ43" s="25"/>
      <c r="AK43" s="25"/>
      <c r="AL43" s="26"/>
      <c r="AM43" s="25"/>
      <c r="AN43" s="25"/>
      <c r="AO43" s="2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row>
    <row r="44" spans="2:41" ht="32.25" customHeight="1">
      <c r="B44" s="339"/>
      <c r="C44" s="714"/>
      <c r="D44" s="714"/>
      <c r="E44" s="714"/>
      <c r="F44" s="84"/>
      <c r="G44" s="84"/>
      <c r="H44" s="85"/>
      <c r="I44" s="713" t="str">
        <f>'Permit Limits'!E4</f>
        <v>Greenbrier STP</v>
      </c>
      <c r="J44" s="713"/>
      <c r="K44" s="713"/>
      <c r="L44" s="713"/>
      <c r="M44" s="80"/>
      <c r="N44" s="80"/>
      <c r="O44" s="80"/>
      <c r="P44" s="147" t="s">
        <v>321</v>
      </c>
      <c r="Q44" s="341" t="s">
        <v>409</v>
      </c>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23.25" customHeight="1">
      <c r="B45" s="339"/>
      <c r="C45" s="703" t="s">
        <v>322</v>
      </c>
      <c r="D45" s="703"/>
      <c r="E45" s="703"/>
      <c r="F45" s="84"/>
      <c r="G45" s="84"/>
      <c r="H45" s="85"/>
      <c r="I45" s="703" t="s">
        <v>323</v>
      </c>
      <c r="J45" s="703"/>
      <c r="K45" s="703"/>
      <c r="L45" s="703"/>
      <c r="M45" s="80"/>
      <c r="N45" s="80"/>
      <c r="O45" s="80"/>
      <c r="P45" s="341"/>
      <c r="Q45" s="341" t="s">
        <v>408</v>
      </c>
      <c r="R45" s="341"/>
      <c r="S45" s="341"/>
      <c r="T45" s="341"/>
      <c r="U45" s="341"/>
      <c r="V45" s="645"/>
      <c r="W45" s="645"/>
      <c r="X45" s="645"/>
      <c r="Y45" s="645"/>
      <c r="Z45" s="645"/>
      <c r="AA45" s="645"/>
      <c r="AB45" s="340"/>
      <c r="AC45" s="340"/>
      <c r="AD45" s="340"/>
      <c r="AE45" s="340"/>
      <c r="AF45" s="340"/>
      <c r="AG45" s="340"/>
      <c r="AH45" s="340"/>
      <c r="AI45" s="340"/>
      <c r="AJ45" s="340"/>
      <c r="AK45" s="340"/>
      <c r="AL45" s="340"/>
      <c r="AM45" s="340"/>
      <c r="AN45" s="340"/>
      <c r="AO45" s="340"/>
    </row>
    <row r="46" spans="2:41" ht="37.5" customHeight="1">
      <c r="B46" s="340"/>
      <c r="C46" s="607"/>
      <c r="D46" s="83"/>
      <c r="E46" s="607">
        <v>1758</v>
      </c>
      <c r="F46" s="84"/>
      <c r="G46" s="85"/>
      <c r="I46" s="715" t="str">
        <f>'Permit Limits'!H4</f>
        <v>Robertson</v>
      </c>
      <c r="J46" s="715"/>
      <c r="K46" s="715"/>
      <c r="L46" s="715"/>
      <c r="M46" s="62"/>
      <c r="N46" s="27"/>
      <c r="O46" s="27"/>
      <c r="P46" s="27"/>
      <c r="Q46" s="27" t="s">
        <v>407</v>
      </c>
      <c r="R46" s="27"/>
      <c r="S46" s="27"/>
      <c r="T46" s="27"/>
      <c r="U46" s="27"/>
      <c r="V46" s="646"/>
      <c r="W46" s="646"/>
      <c r="X46" s="646"/>
      <c r="Y46" s="647"/>
      <c r="Z46" s="647"/>
      <c r="AA46" s="647"/>
      <c r="AB46" s="340"/>
      <c r="AC46" s="340"/>
      <c r="AD46" s="340"/>
      <c r="AE46" s="340"/>
      <c r="AF46" s="340"/>
      <c r="AG46" s="340"/>
      <c r="AH46" s="340"/>
      <c r="AI46" s="340"/>
      <c r="AJ46" s="340"/>
      <c r="AK46" s="340"/>
      <c r="AL46" s="340"/>
      <c r="AM46" s="340"/>
      <c r="AN46" s="340"/>
      <c r="AO46" s="340"/>
    </row>
    <row r="47" spans="2:23" ht="30.75" customHeight="1">
      <c r="B47" s="340"/>
      <c r="C47" s="81" t="s">
        <v>324</v>
      </c>
      <c r="D47" s="81"/>
      <c r="E47" s="81" t="s">
        <v>325</v>
      </c>
      <c r="F47" s="85"/>
      <c r="G47" s="81"/>
      <c r="H47" s="81"/>
      <c r="I47" s="703" t="s">
        <v>326</v>
      </c>
      <c r="J47" s="703"/>
      <c r="K47" s="703"/>
      <c r="L47" s="703"/>
      <c r="M47" s="30"/>
      <c r="N47" s="30"/>
      <c r="O47" s="30"/>
      <c r="Q47" s="19" t="s">
        <v>410</v>
      </c>
      <c r="R47" s="29"/>
      <c r="S47" s="30"/>
      <c r="T47" s="30"/>
      <c r="U47" s="30"/>
      <c r="W47" s="649"/>
    </row>
    <row r="48" spans="5:34" ht="24" customHeight="1">
      <c r="E48" s="19"/>
      <c r="H48" s="30"/>
      <c r="I48" s="30"/>
      <c r="J48" s="30"/>
      <c r="K48" s="30"/>
      <c r="L48" s="30"/>
      <c r="M48" s="30"/>
      <c r="N48" s="30"/>
      <c r="O48" s="31"/>
      <c r="P48" s="31"/>
      <c r="Q48" s="31"/>
      <c r="R48" s="31"/>
      <c r="S48" s="31"/>
      <c r="T48" s="31"/>
      <c r="U48" s="31"/>
      <c r="V48" s="650"/>
      <c r="W48" s="649"/>
      <c r="X48" s="649"/>
      <c r="AB48" s="28"/>
      <c r="AC48" s="28"/>
      <c r="AD48" s="28"/>
      <c r="AE48" s="28"/>
      <c r="AF48" s="28"/>
      <c r="AG48" s="28"/>
      <c r="AH48" s="28"/>
    </row>
    <row r="49" spans="3:27" s="156" customFormat="1" ht="24" customHeight="1">
      <c r="C49" s="159"/>
      <c r="H49" s="160"/>
      <c r="I49" s="160"/>
      <c r="J49" s="160"/>
      <c r="K49" s="160"/>
      <c r="L49" s="160"/>
      <c r="M49" s="160"/>
      <c r="N49" s="160"/>
      <c r="V49" s="651"/>
      <c r="W49" s="651"/>
      <c r="X49" s="651"/>
      <c r="Y49" s="651"/>
      <c r="Z49" s="651"/>
      <c r="AA49" s="651"/>
    </row>
    <row r="50" spans="3:27" s="156" customFormat="1" ht="15">
      <c r="C50" s="157"/>
      <c r="E50" s="161"/>
      <c r="V50" s="651"/>
      <c r="W50" s="651"/>
      <c r="X50" s="651"/>
      <c r="Y50" s="651"/>
      <c r="Z50" s="651"/>
      <c r="AA50" s="651"/>
    </row>
    <row r="51" spans="4:27" s="156" customFormat="1" ht="15">
      <c r="D51" s="157"/>
      <c r="E51" s="157"/>
      <c r="F51" s="157"/>
      <c r="V51" s="651"/>
      <c r="W51" s="651"/>
      <c r="X51" s="651"/>
      <c r="Y51" s="651"/>
      <c r="Z51" s="651"/>
      <c r="AA51" s="651"/>
    </row>
    <row r="52" spans="4:27" s="156" customFormat="1" ht="15">
      <c r="D52" s="157"/>
      <c r="E52" s="157"/>
      <c r="F52" s="157"/>
      <c r="V52" s="651"/>
      <c r="W52" s="651"/>
      <c r="X52" s="651"/>
      <c r="Y52" s="651"/>
      <c r="Z52" s="651"/>
      <c r="AA52" s="651"/>
    </row>
    <row r="53" spans="5:27" s="156" customFormat="1" ht="18" customHeight="1">
      <c r="E53" s="162"/>
      <c r="G53" s="157"/>
      <c r="H53" s="157"/>
      <c r="I53" s="157"/>
      <c r="V53" s="651"/>
      <c r="W53" s="651"/>
      <c r="X53" s="651"/>
      <c r="Y53" s="651"/>
      <c r="Z53" s="651"/>
      <c r="AA53" s="651"/>
    </row>
    <row r="54" spans="5:27" s="156" customFormat="1" ht="15">
      <c r="E54" s="162"/>
      <c r="G54" s="157"/>
      <c r="H54" s="157"/>
      <c r="I54" s="157"/>
      <c r="V54" s="651"/>
      <c r="W54" s="651"/>
      <c r="X54" s="651"/>
      <c r="Y54" s="651"/>
      <c r="Z54" s="651"/>
      <c r="AA54" s="651"/>
    </row>
    <row r="55" spans="5:27" s="156" customFormat="1" ht="15">
      <c r="E55" s="162"/>
      <c r="V55" s="651"/>
      <c r="W55" s="651"/>
      <c r="X55" s="651"/>
      <c r="Y55" s="651"/>
      <c r="Z55" s="651"/>
      <c r="AA55" s="651"/>
    </row>
    <row r="56" spans="5:27" s="156" customFormat="1" ht="48" customHeight="1">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27" s="156" customFormat="1" ht="15">
      <c r="C91" s="163"/>
      <c r="D91" s="163"/>
      <c r="E91" s="162"/>
      <c r="V91" s="651"/>
      <c r="W91" s="651"/>
      <c r="X91" s="651"/>
      <c r="Y91" s="651"/>
      <c r="Z91" s="651"/>
      <c r="AA91" s="651"/>
    </row>
    <row r="92" spans="3:45" s="156" customFormat="1" ht="15">
      <c r="C92" s="163"/>
      <c r="D92" s="163"/>
      <c r="E92" s="162"/>
      <c r="V92" s="651"/>
      <c r="W92" s="651"/>
      <c r="X92" s="651"/>
      <c r="Y92" s="651"/>
      <c r="Z92" s="651"/>
      <c r="AA92" s="651"/>
      <c r="AP92" s="158"/>
      <c r="AQ92" s="158"/>
      <c r="AR92" s="158"/>
      <c r="AS92" s="158"/>
    </row>
    <row r="93" spans="3:54" s="156" customFormat="1" ht="24" customHeight="1">
      <c r="C93" s="163"/>
      <c r="D93" s="163"/>
      <c r="E93" s="162"/>
      <c r="O93" s="158"/>
      <c r="P93" s="158"/>
      <c r="Q93" s="158"/>
      <c r="R93" s="158"/>
      <c r="S93" s="158"/>
      <c r="T93" s="158"/>
      <c r="U93" s="158"/>
      <c r="V93" s="652"/>
      <c r="W93" s="652"/>
      <c r="X93" s="652"/>
      <c r="Y93" s="652"/>
      <c r="Z93" s="652"/>
      <c r="AA93" s="652"/>
      <c r="AB93" s="158"/>
      <c r="AC93" s="158"/>
      <c r="AD93" s="158"/>
      <c r="AE93" s="158"/>
      <c r="AF93" s="158"/>
      <c r="AG93" s="158"/>
      <c r="AH93" s="158"/>
      <c r="AI93" s="158"/>
      <c r="AJ93" s="158"/>
      <c r="AK93" s="158"/>
      <c r="AL93" s="158"/>
      <c r="AM93" s="158"/>
      <c r="AN93" s="158"/>
      <c r="AO93" s="158"/>
      <c r="AT93" s="158"/>
      <c r="AU93" s="158"/>
      <c r="AV93" s="158"/>
      <c r="AW93" s="158"/>
      <c r="AX93" s="158"/>
      <c r="AY93" s="158"/>
      <c r="AZ93" s="158"/>
      <c r="BA93" s="158"/>
      <c r="BB93" s="158"/>
    </row>
    <row r="94" spans="3:54" s="158" customFormat="1" ht="24" customHeight="1">
      <c r="C94" s="163"/>
      <c r="D94" s="163"/>
      <c r="E94" s="164"/>
      <c r="O94" s="156"/>
      <c r="P94" s="156"/>
      <c r="Q94" s="156"/>
      <c r="R94" s="156"/>
      <c r="S94" s="156"/>
      <c r="T94" s="156"/>
      <c r="U94" s="156"/>
      <c r="V94" s="651"/>
      <c r="W94" s="651"/>
      <c r="X94" s="651"/>
      <c r="Y94" s="651"/>
      <c r="Z94" s="651"/>
      <c r="AA94" s="651"/>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row>
    <row r="95" spans="3:27" s="156" customFormat="1" ht="84" customHeight="1">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3:27" s="156" customFormat="1" ht="15">
      <c r="C108" s="163"/>
      <c r="D108" s="163"/>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5:27" s="156" customFormat="1" ht="15">
      <c r="E114" s="162"/>
      <c r="V114" s="651"/>
      <c r="W114" s="651"/>
      <c r="X114" s="651"/>
      <c r="Y114" s="651"/>
      <c r="Z114" s="651"/>
      <c r="AA114" s="651"/>
    </row>
    <row r="115" spans="2:27" s="156" customFormat="1" ht="15">
      <c r="B115" s="16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5:27" s="156" customFormat="1" ht="15">
      <c r="E224" s="162"/>
      <c r="V224" s="651"/>
      <c r="W224" s="651"/>
      <c r="X224" s="651"/>
      <c r="Y224" s="651"/>
      <c r="Z224" s="651"/>
      <c r="AA224" s="651"/>
    </row>
    <row r="225" spans="5:27" s="156" customFormat="1" ht="15">
      <c r="E225" s="162"/>
      <c r="V225" s="651"/>
      <c r="W225" s="651"/>
      <c r="X225" s="651"/>
      <c r="Y225" s="651"/>
      <c r="Z225" s="651"/>
      <c r="AA225" s="651"/>
    </row>
    <row r="226" spans="5:27" s="156" customFormat="1" ht="15">
      <c r="E226" s="162"/>
      <c r="V226" s="651"/>
      <c r="W226" s="651"/>
      <c r="X226" s="651"/>
      <c r="Y226" s="651"/>
      <c r="Z226" s="651"/>
      <c r="AA226" s="651"/>
    </row>
    <row r="227" spans="5:27" s="156" customFormat="1" ht="15">
      <c r="E227" s="162"/>
      <c r="V227" s="651"/>
      <c r="W227" s="651"/>
      <c r="X227" s="651"/>
      <c r="Y227" s="651"/>
      <c r="Z227" s="651"/>
      <c r="AA227" s="651"/>
    </row>
    <row r="228" spans="5:27" s="156" customFormat="1" ht="15">
      <c r="E228" s="162"/>
      <c r="V228" s="651"/>
      <c r="W228" s="651"/>
      <c r="X228" s="651"/>
      <c r="Y228" s="651"/>
      <c r="Z228" s="651"/>
      <c r="AA228" s="651"/>
    </row>
    <row r="229" spans="5:27" s="156" customFormat="1" ht="15">
      <c r="E229" s="162"/>
      <c r="V229" s="651"/>
      <c r="W229" s="651"/>
      <c r="X229" s="651"/>
      <c r="Y229" s="651"/>
      <c r="Z229" s="651"/>
      <c r="AA229" s="651"/>
    </row>
    <row r="230" spans="5:27" s="156" customFormat="1" ht="15">
      <c r="E230" s="162"/>
      <c r="V230" s="651"/>
      <c r="W230" s="651"/>
      <c r="X230" s="651"/>
      <c r="Y230" s="651"/>
      <c r="Z230" s="651"/>
      <c r="AA230" s="651"/>
    </row>
    <row r="231" spans="5:27" s="156" customFormat="1" ht="15">
      <c r="E231" s="162"/>
      <c r="V231" s="651"/>
      <c r="W231" s="651"/>
      <c r="X231" s="651"/>
      <c r="Y231" s="651"/>
      <c r="Z231" s="651"/>
      <c r="AA231" s="651"/>
    </row>
    <row r="232" spans="5:27" s="156" customFormat="1" ht="15">
      <c r="E232" s="162"/>
      <c r="V232" s="651"/>
      <c r="W232" s="651"/>
      <c r="X232" s="651"/>
      <c r="Y232" s="651"/>
      <c r="Z232" s="651"/>
      <c r="AA232" s="651"/>
    </row>
    <row r="233" spans="5:27" s="156" customFormat="1" ht="15">
      <c r="E233" s="162"/>
      <c r="V233" s="651"/>
      <c r="W233" s="651"/>
      <c r="X233" s="651"/>
      <c r="Y233" s="651"/>
      <c r="Z233" s="651"/>
      <c r="AA233" s="651"/>
    </row>
    <row r="234" spans="5:27" s="156" customFormat="1" ht="15">
      <c r="E234" s="162"/>
      <c r="V234" s="651"/>
      <c r="W234" s="651"/>
      <c r="X234" s="651"/>
      <c r="Y234" s="651"/>
      <c r="Z234" s="651"/>
      <c r="AA234" s="651"/>
    </row>
    <row r="235" spans="5:27" s="156" customFormat="1" ht="15">
      <c r="E235" s="162"/>
      <c r="V235" s="651"/>
      <c r="W235" s="651"/>
      <c r="X235" s="651"/>
      <c r="Y235" s="651"/>
      <c r="Z235" s="651"/>
      <c r="AA235" s="651"/>
    </row>
    <row r="236" spans="5:27" s="156" customFormat="1" ht="15">
      <c r="E236" s="162"/>
      <c r="V236" s="651"/>
      <c r="W236" s="651"/>
      <c r="X236" s="651"/>
      <c r="Y236" s="651"/>
      <c r="Z236" s="651"/>
      <c r="AA236" s="651"/>
    </row>
    <row r="237" spans="5:27" s="156" customFormat="1" ht="15">
      <c r="E237" s="162"/>
      <c r="V237" s="651"/>
      <c r="W237" s="651"/>
      <c r="X237" s="651"/>
      <c r="Y237" s="651"/>
      <c r="Z237" s="651"/>
      <c r="AA237" s="651"/>
    </row>
    <row r="238" spans="5:27" s="156" customFormat="1" ht="15">
      <c r="E238" s="162"/>
      <c r="V238" s="651"/>
      <c r="W238" s="651"/>
      <c r="X238" s="651"/>
      <c r="Y238" s="651"/>
      <c r="Z238" s="651"/>
      <c r="AA238" s="651"/>
    </row>
    <row r="239" spans="5:27" s="156" customFormat="1" ht="15">
      <c r="E239" s="162"/>
      <c r="V239" s="651"/>
      <c r="W239" s="651"/>
      <c r="X239" s="651"/>
      <c r="Y239" s="651"/>
      <c r="Z239" s="651"/>
      <c r="AA239" s="651"/>
    </row>
    <row r="240" spans="5:27" s="156" customFormat="1" ht="15">
      <c r="E240" s="162"/>
      <c r="V240" s="651"/>
      <c r="W240" s="651"/>
      <c r="X240" s="651"/>
      <c r="Y240" s="651"/>
      <c r="Z240" s="651"/>
      <c r="AA240" s="651"/>
    </row>
    <row r="241" spans="5:27" s="156" customFormat="1" ht="15">
      <c r="E241" s="162"/>
      <c r="V241" s="651"/>
      <c r="W241" s="651"/>
      <c r="X241" s="651"/>
      <c r="Y241" s="651"/>
      <c r="Z241" s="651"/>
      <c r="AA241" s="651"/>
    </row>
    <row r="242" spans="5:27" s="156" customFormat="1" ht="15">
      <c r="E242" s="162"/>
      <c r="V242" s="651"/>
      <c r="W242" s="651"/>
      <c r="X242" s="651"/>
      <c r="Y242" s="651"/>
      <c r="Z242" s="651"/>
      <c r="AA242" s="651"/>
    </row>
    <row r="243" spans="5:27" s="156" customFormat="1" ht="15">
      <c r="E243" s="162"/>
      <c r="V243" s="651"/>
      <c r="W243" s="651"/>
      <c r="X243" s="651"/>
      <c r="Y243" s="651"/>
      <c r="Z243" s="651"/>
      <c r="AA243" s="651"/>
    </row>
    <row r="244" spans="5:27" s="156" customFormat="1" ht="15">
      <c r="E244" s="162"/>
      <c r="V244" s="651"/>
      <c r="W244" s="651"/>
      <c r="X244" s="651"/>
      <c r="Y244" s="651"/>
      <c r="Z244" s="651"/>
      <c r="AA244" s="651"/>
    </row>
    <row r="245" spans="5:27" s="156" customFormat="1" ht="15">
      <c r="E245" s="162"/>
      <c r="V245" s="651"/>
      <c r="W245" s="651"/>
      <c r="X245" s="651"/>
      <c r="Y245" s="651"/>
      <c r="Z245" s="651"/>
      <c r="AA245" s="651"/>
    </row>
    <row r="246" spans="5:27" s="156" customFormat="1" ht="15">
      <c r="E246" s="162"/>
      <c r="V246" s="651"/>
      <c r="W246" s="651"/>
      <c r="X246" s="651"/>
      <c r="Y246" s="651"/>
      <c r="Z246" s="651"/>
      <c r="AA246" s="651"/>
    </row>
    <row r="247" spans="5:27" s="156" customFormat="1" ht="15">
      <c r="E247" s="162"/>
      <c r="V247" s="651"/>
      <c r="W247" s="651"/>
      <c r="X247" s="651"/>
      <c r="Y247" s="651"/>
      <c r="Z247" s="651"/>
      <c r="AA247" s="651"/>
    </row>
    <row r="248" spans="5:27" s="156" customFormat="1" ht="15">
      <c r="E248" s="162"/>
      <c r="V248" s="651"/>
      <c r="W248" s="651"/>
      <c r="X248" s="651"/>
      <c r="Y248" s="651"/>
      <c r="Z248" s="651"/>
      <c r="AA248" s="651"/>
    </row>
    <row r="249" spans="5:27" s="156" customFormat="1" ht="15">
      <c r="E249" s="162"/>
      <c r="V249" s="651"/>
      <c r="W249" s="651"/>
      <c r="X249" s="651"/>
      <c r="Y249" s="651"/>
      <c r="Z249" s="651"/>
      <c r="AA249" s="651"/>
    </row>
    <row r="250" spans="5:27" s="156" customFormat="1" ht="15">
      <c r="E250" s="162"/>
      <c r="V250" s="651"/>
      <c r="W250" s="651"/>
      <c r="X250" s="651"/>
      <c r="Y250" s="651"/>
      <c r="Z250" s="651"/>
      <c r="AA250" s="651"/>
    </row>
    <row r="251" spans="5:27" s="156" customFormat="1" ht="15">
      <c r="E251" s="162"/>
      <c r="V251" s="651"/>
      <c r="W251" s="651"/>
      <c r="X251" s="651"/>
      <c r="Y251" s="651"/>
      <c r="Z251" s="651"/>
      <c r="AA251" s="651"/>
    </row>
    <row r="252" spans="5:27" s="156" customFormat="1" ht="15">
      <c r="E252" s="162"/>
      <c r="V252" s="651"/>
      <c r="W252" s="651"/>
      <c r="X252" s="651"/>
      <c r="Y252" s="651"/>
      <c r="Z252" s="651"/>
      <c r="AA252" s="651"/>
    </row>
    <row r="253" spans="5:27" s="156" customFormat="1" ht="15">
      <c r="E253" s="162"/>
      <c r="V253" s="651"/>
      <c r="W253" s="651"/>
      <c r="X253" s="651"/>
      <c r="Y253" s="651"/>
      <c r="Z253" s="651"/>
      <c r="AA253" s="651"/>
    </row>
    <row r="254" spans="5:27" s="156" customFormat="1" ht="15">
      <c r="E254" s="162"/>
      <c r="V254" s="651"/>
      <c r="W254" s="651"/>
      <c r="X254" s="651"/>
      <c r="Y254" s="651"/>
      <c r="Z254" s="651"/>
      <c r="AA254" s="651"/>
    </row>
    <row r="255" spans="5:27" s="156" customFormat="1" ht="15">
      <c r="E255" s="162"/>
      <c r="V255" s="651"/>
      <c r="W255" s="651"/>
      <c r="X255" s="651"/>
      <c r="Y255" s="651"/>
      <c r="Z255" s="651"/>
      <c r="AA255" s="651"/>
    </row>
    <row r="256" spans="5:27" s="156" customFormat="1" ht="15">
      <c r="E256" s="162"/>
      <c r="V256" s="651"/>
      <c r="W256" s="651"/>
      <c r="X256" s="651"/>
      <c r="Y256" s="651"/>
      <c r="Z256" s="651"/>
      <c r="AA256" s="651"/>
    </row>
    <row r="257" spans="5:27" s="156" customFormat="1" ht="15">
      <c r="E257" s="162"/>
      <c r="V257" s="651"/>
      <c r="W257" s="651"/>
      <c r="X257" s="651"/>
      <c r="Y257" s="651"/>
      <c r="Z257" s="651"/>
      <c r="AA257" s="651"/>
    </row>
    <row r="258" spans="5:27" s="156" customFormat="1" ht="15">
      <c r="E258" s="162"/>
      <c r="V258" s="651"/>
      <c r="W258" s="651"/>
      <c r="X258" s="651"/>
      <c r="Y258" s="651"/>
      <c r="Z258" s="651"/>
      <c r="AA258" s="651"/>
    </row>
    <row r="259" spans="5:27" s="156" customFormat="1" ht="15">
      <c r="E259" s="162"/>
      <c r="V259" s="651"/>
      <c r="W259" s="651"/>
      <c r="X259" s="651"/>
      <c r="Y259" s="651"/>
      <c r="Z259" s="651"/>
      <c r="AA259" s="651"/>
    </row>
    <row r="260" spans="5:27" s="156" customFormat="1" ht="15">
      <c r="E260" s="162"/>
      <c r="V260" s="651"/>
      <c r="W260" s="651"/>
      <c r="X260" s="651"/>
      <c r="Y260" s="651"/>
      <c r="Z260" s="651"/>
      <c r="AA260" s="651"/>
    </row>
    <row r="261" spans="5:27" s="156" customFormat="1" ht="15">
      <c r="E261" s="162"/>
      <c r="V261" s="651"/>
      <c r="W261" s="651"/>
      <c r="X261" s="651"/>
      <c r="Y261" s="651"/>
      <c r="Z261" s="651"/>
      <c r="AA261" s="651"/>
    </row>
    <row r="262" spans="5:27" s="156" customFormat="1" ht="15">
      <c r="E262" s="162"/>
      <c r="V262" s="651"/>
      <c r="W262" s="651"/>
      <c r="X262" s="651"/>
      <c r="Y262" s="651"/>
      <c r="Z262" s="651"/>
      <c r="AA262" s="651"/>
    </row>
    <row r="263" spans="5:27" s="156" customFormat="1" ht="15">
      <c r="E263" s="162"/>
      <c r="V263" s="651"/>
      <c r="W263" s="651"/>
      <c r="X263" s="651"/>
      <c r="Y263" s="651"/>
      <c r="Z263" s="651"/>
      <c r="AA263" s="651"/>
    </row>
    <row r="264" spans="5:27" s="156" customFormat="1" ht="15">
      <c r="E264" s="162"/>
      <c r="V264" s="651"/>
      <c r="W264" s="651"/>
      <c r="X264" s="651"/>
      <c r="Y264" s="651"/>
      <c r="Z264" s="651"/>
      <c r="AA264" s="651"/>
    </row>
    <row r="265" spans="5:27" s="156" customFormat="1" ht="15">
      <c r="E265" s="162"/>
      <c r="V265" s="651"/>
      <c r="W265" s="651"/>
      <c r="X265" s="651"/>
      <c r="Y265" s="651"/>
      <c r="Z265" s="651"/>
      <c r="AA265" s="651"/>
    </row>
    <row r="266" spans="5:27" s="156" customFormat="1" ht="15">
      <c r="E266" s="162"/>
      <c r="V266" s="651"/>
      <c r="W266" s="651"/>
      <c r="X266" s="651"/>
      <c r="Y266" s="651"/>
      <c r="Z266" s="651"/>
      <c r="AA266" s="651"/>
    </row>
    <row r="267" spans="5:27" s="156" customFormat="1" ht="15">
      <c r="E267" s="162"/>
      <c r="V267" s="651"/>
      <c r="W267" s="651"/>
      <c r="X267" s="651"/>
      <c r="Y267" s="651"/>
      <c r="Z267" s="651"/>
      <c r="AA267" s="651"/>
    </row>
    <row r="268" spans="5:27" s="156" customFormat="1" ht="15">
      <c r="E268" s="162"/>
      <c r="V268" s="651"/>
      <c r="W268" s="651"/>
      <c r="X268" s="651"/>
      <c r="Y268" s="651"/>
      <c r="Z268" s="651"/>
      <c r="AA268" s="651"/>
    </row>
    <row r="269" spans="5:27" s="156" customFormat="1" ht="15">
      <c r="E269" s="162"/>
      <c r="V269" s="651"/>
      <c r="W269" s="651"/>
      <c r="X269" s="651"/>
      <c r="Y269" s="651"/>
      <c r="Z269" s="651"/>
      <c r="AA269" s="651"/>
    </row>
    <row r="270" spans="5:27" s="156" customFormat="1" ht="15">
      <c r="E270" s="162"/>
      <c r="V270" s="651"/>
      <c r="W270" s="651"/>
      <c r="X270" s="651"/>
      <c r="Y270" s="651"/>
      <c r="Z270" s="651"/>
      <c r="AA270" s="651"/>
    </row>
    <row r="271" spans="5:27" s="156" customFormat="1" ht="15">
      <c r="E271" s="162"/>
      <c r="V271" s="651"/>
      <c r="W271" s="651"/>
      <c r="X271" s="651"/>
      <c r="Y271" s="651"/>
      <c r="Z271" s="651"/>
      <c r="AA271" s="651"/>
    </row>
    <row r="272" spans="5:27" s="156" customFormat="1" ht="15">
      <c r="E272" s="162"/>
      <c r="V272" s="651"/>
      <c r="W272" s="651"/>
      <c r="X272" s="651"/>
      <c r="Y272" s="651"/>
      <c r="Z272" s="651"/>
      <c r="AA272" s="651"/>
    </row>
    <row r="273" spans="5:27" s="156" customFormat="1" ht="15">
      <c r="E273" s="162"/>
      <c r="V273" s="651"/>
      <c r="W273" s="651"/>
      <c r="X273" s="651"/>
      <c r="Y273" s="651"/>
      <c r="Z273" s="651"/>
      <c r="AA273" s="651"/>
    </row>
    <row r="274" spans="5:27" s="156" customFormat="1" ht="15">
      <c r="E274" s="162"/>
      <c r="V274" s="651"/>
      <c r="W274" s="651"/>
      <c r="X274" s="651"/>
      <c r="Y274" s="651"/>
      <c r="Z274" s="651"/>
      <c r="AA274" s="651"/>
    </row>
    <row r="275" spans="5:27" s="156" customFormat="1" ht="15">
      <c r="E275" s="162"/>
      <c r="V275" s="651"/>
      <c r="W275" s="651"/>
      <c r="X275" s="651"/>
      <c r="Y275" s="651"/>
      <c r="Z275" s="651"/>
      <c r="AA275" s="651"/>
    </row>
    <row r="276" spans="5:27" s="156" customFormat="1" ht="15">
      <c r="E276" s="162"/>
      <c r="V276" s="651"/>
      <c r="W276" s="651"/>
      <c r="X276" s="651"/>
      <c r="Y276" s="651"/>
      <c r="Z276" s="651"/>
      <c r="AA276" s="651"/>
    </row>
    <row r="277" spans="5:27" s="156" customFormat="1" ht="15">
      <c r="E277" s="162"/>
      <c r="V277" s="651"/>
      <c r="W277" s="651"/>
      <c r="X277" s="651"/>
      <c r="Y277" s="651"/>
      <c r="Z277" s="651"/>
      <c r="AA277" s="651"/>
    </row>
    <row r="278" spans="5:27" s="156" customFormat="1" ht="15">
      <c r="E278" s="162"/>
      <c r="V278" s="651"/>
      <c r="W278" s="651"/>
      <c r="X278" s="651"/>
      <c r="Y278" s="651"/>
      <c r="Z278" s="651"/>
      <c r="AA278" s="651"/>
    </row>
    <row r="279" spans="5:27" s="156" customFormat="1" ht="15">
      <c r="E279" s="162"/>
      <c r="V279" s="651"/>
      <c r="W279" s="651"/>
      <c r="X279" s="651"/>
      <c r="Y279" s="651"/>
      <c r="Z279" s="651"/>
      <c r="AA279" s="651"/>
    </row>
    <row r="280" spans="5:27" s="156" customFormat="1" ht="15">
      <c r="E280" s="162"/>
      <c r="V280" s="651"/>
      <c r="W280" s="651"/>
      <c r="X280" s="651"/>
      <c r="Y280" s="651"/>
      <c r="Z280" s="651"/>
      <c r="AA280" s="651"/>
    </row>
    <row r="281" spans="5:27" s="156" customFormat="1" ht="15">
      <c r="E281" s="162"/>
      <c r="V281" s="651"/>
      <c r="W281" s="651"/>
      <c r="X281" s="651"/>
      <c r="Y281" s="651"/>
      <c r="Z281" s="651"/>
      <c r="AA281" s="651"/>
    </row>
    <row r="282" spans="5:27" s="156" customFormat="1" ht="15">
      <c r="E282" s="162"/>
      <c r="V282" s="651"/>
      <c r="W282" s="651"/>
      <c r="X282" s="651"/>
      <c r="Y282" s="651"/>
      <c r="Z282" s="651"/>
      <c r="AA282" s="651"/>
    </row>
    <row r="283" spans="5:27" s="156" customFormat="1" ht="15">
      <c r="E283" s="162"/>
      <c r="V283" s="651"/>
      <c r="W283" s="651"/>
      <c r="X283" s="651"/>
      <c r="Y283" s="651"/>
      <c r="Z283" s="651"/>
      <c r="AA283" s="651"/>
    </row>
    <row r="284" spans="5:27" s="156" customFormat="1" ht="15">
      <c r="E284" s="162"/>
      <c r="V284" s="651"/>
      <c r="W284" s="651"/>
      <c r="X284" s="651"/>
      <c r="Y284" s="651"/>
      <c r="Z284" s="651"/>
      <c r="AA284" s="651"/>
    </row>
    <row r="285" spans="5:27" s="156" customFormat="1" ht="15">
      <c r="E285" s="162"/>
      <c r="V285" s="651"/>
      <c r="W285" s="651"/>
      <c r="X285" s="651"/>
      <c r="Y285" s="651"/>
      <c r="Z285" s="651"/>
      <c r="AA285" s="651"/>
    </row>
    <row r="286" spans="5:27" s="156" customFormat="1" ht="15">
      <c r="E286" s="162"/>
      <c r="V286" s="651"/>
      <c r="W286" s="651"/>
      <c r="X286" s="651"/>
      <c r="Y286" s="651"/>
      <c r="Z286" s="651"/>
      <c r="AA286" s="651"/>
    </row>
    <row r="287" spans="5:27" s="156" customFormat="1" ht="15">
      <c r="E287" s="162"/>
      <c r="V287" s="651"/>
      <c r="W287" s="651"/>
      <c r="X287" s="651"/>
      <c r="Y287" s="651"/>
      <c r="Z287" s="651"/>
      <c r="AA287" s="651"/>
    </row>
    <row r="288" spans="5:27" s="156" customFormat="1" ht="15">
      <c r="E288" s="162"/>
      <c r="V288" s="651"/>
      <c r="W288" s="651"/>
      <c r="X288" s="651"/>
      <c r="Y288" s="651"/>
      <c r="Z288" s="651"/>
      <c r="AA288" s="651"/>
    </row>
    <row r="289" spans="5:27" s="156" customFormat="1" ht="15">
      <c r="E289" s="162"/>
      <c r="V289" s="651"/>
      <c r="W289" s="651"/>
      <c r="X289" s="651"/>
      <c r="Y289" s="651"/>
      <c r="Z289" s="651"/>
      <c r="AA289" s="651"/>
    </row>
    <row r="290" spans="5:27" s="156" customFormat="1" ht="15">
      <c r="E290" s="162"/>
      <c r="V290" s="651"/>
      <c r="W290" s="651"/>
      <c r="X290" s="651"/>
      <c r="Y290" s="651"/>
      <c r="Z290" s="651"/>
      <c r="AA290" s="651"/>
    </row>
    <row r="291" spans="5:27" s="156" customFormat="1" ht="15">
      <c r="E291" s="162"/>
      <c r="V291" s="651"/>
      <c r="W291" s="651"/>
      <c r="X291" s="651"/>
      <c r="Y291" s="651"/>
      <c r="Z291" s="651"/>
      <c r="AA291" s="651"/>
    </row>
    <row r="292" spans="5:27" s="156" customFormat="1" ht="15">
      <c r="E292" s="162"/>
      <c r="V292" s="651"/>
      <c r="W292" s="651"/>
      <c r="X292" s="651"/>
      <c r="Y292" s="651"/>
      <c r="Z292" s="651"/>
      <c r="AA292" s="651"/>
    </row>
    <row r="293" spans="5:27" s="156" customFormat="1" ht="15">
      <c r="E293" s="162"/>
      <c r="V293" s="651"/>
      <c r="W293" s="651"/>
      <c r="X293" s="651"/>
      <c r="Y293" s="651"/>
      <c r="Z293" s="651"/>
      <c r="AA293" s="651"/>
    </row>
    <row r="294" spans="5:27" s="156" customFormat="1" ht="15">
      <c r="E294" s="162"/>
      <c r="V294" s="651"/>
      <c r="W294" s="651"/>
      <c r="X294" s="651"/>
      <c r="Y294" s="651"/>
      <c r="Z294" s="651"/>
      <c r="AA294" s="651"/>
    </row>
    <row r="295" spans="5:27" s="156" customFormat="1" ht="15">
      <c r="E295" s="162"/>
      <c r="V295" s="651"/>
      <c r="W295" s="651"/>
      <c r="X295" s="651"/>
      <c r="Y295" s="651"/>
      <c r="Z295" s="651"/>
      <c r="AA295" s="651"/>
    </row>
    <row r="296" spans="5:27" s="156" customFormat="1" ht="15">
      <c r="E296" s="162"/>
      <c r="V296" s="651"/>
      <c r="W296" s="651"/>
      <c r="X296" s="651"/>
      <c r="Y296" s="651"/>
      <c r="Z296" s="651"/>
      <c r="AA296" s="651"/>
    </row>
    <row r="297" spans="5:27" s="156" customFormat="1" ht="15">
      <c r="E297" s="162"/>
      <c r="V297" s="651"/>
      <c r="W297" s="651"/>
      <c r="X297" s="651"/>
      <c r="Y297" s="651"/>
      <c r="Z297" s="651"/>
      <c r="AA297" s="651"/>
    </row>
    <row r="298" spans="5:27" s="156" customFormat="1" ht="15">
      <c r="E298" s="162"/>
      <c r="V298" s="651"/>
      <c r="W298" s="651"/>
      <c r="X298" s="651"/>
      <c r="Y298" s="651"/>
      <c r="Z298" s="651"/>
      <c r="AA298" s="651"/>
    </row>
    <row r="299" spans="5:27" s="156" customFormat="1" ht="15">
      <c r="E299" s="162"/>
      <c r="V299" s="651"/>
      <c r="W299" s="651"/>
      <c r="X299" s="651"/>
      <c r="Y299" s="651"/>
      <c r="Z299" s="651"/>
      <c r="AA299" s="651"/>
    </row>
    <row r="300" spans="5:27" s="156" customFormat="1" ht="15">
      <c r="E300" s="162"/>
      <c r="V300" s="651"/>
      <c r="W300" s="651"/>
      <c r="X300" s="651"/>
      <c r="Y300" s="651"/>
      <c r="Z300" s="651"/>
      <c r="AA300" s="651"/>
    </row>
    <row r="301" spans="5:27" s="156" customFormat="1" ht="15">
      <c r="E301" s="162"/>
      <c r="V301" s="651"/>
      <c r="W301" s="651"/>
      <c r="X301" s="651"/>
      <c r="Y301" s="651"/>
      <c r="Z301" s="651"/>
      <c r="AA301" s="651"/>
    </row>
    <row r="302" spans="5:27" s="156" customFormat="1" ht="15">
      <c r="E302" s="162"/>
      <c r="V302" s="651"/>
      <c r="W302" s="651"/>
      <c r="X302" s="651"/>
      <c r="Y302" s="651"/>
      <c r="Z302" s="651"/>
      <c r="AA302" s="651"/>
    </row>
    <row r="303" spans="5:27" s="156" customFormat="1" ht="15">
      <c r="E303" s="162"/>
      <c r="V303" s="651"/>
      <c r="W303" s="651"/>
      <c r="X303" s="651"/>
      <c r="Y303" s="651"/>
      <c r="Z303" s="651"/>
      <c r="AA303" s="651"/>
    </row>
    <row r="304" spans="5:27" s="156" customFormat="1" ht="15">
      <c r="E304" s="162"/>
      <c r="V304" s="651"/>
      <c r="W304" s="651"/>
      <c r="X304" s="651"/>
      <c r="Y304" s="651"/>
      <c r="Z304" s="651"/>
      <c r="AA304" s="651"/>
    </row>
    <row r="305" spans="5:27" s="156" customFormat="1" ht="15">
      <c r="E305" s="162"/>
      <c r="V305" s="651"/>
      <c r="W305" s="651"/>
      <c r="X305" s="651"/>
      <c r="Y305" s="651"/>
      <c r="Z305" s="651"/>
      <c r="AA305" s="651"/>
    </row>
    <row r="306" spans="5:27" s="156" customFormat="1" ht="15">
      <c r="E306" s="162"/>
      <c r="V306" s="651"/>
      <c r="W306" s="651"/>
      <c r="X306" s="651"/>
      <c r="Y306" s="651"/>
      <c r="Z306" s="651"/>
      <c r="AA306" s="651"/>
    </row>
    <row r="307" spans="5:27" s="156" customFormat="1" ht="15">
      <c r="E307" s="162"/>
      <c r="V307" s="651"/>
      <c r="W307" s="651"/>
      <c r="X307" s="651"/>
      <c r="Y307" s="651"/>
      <c r="Z307" s="651"/>
      <c r="AA307" s="651"/>
    </row>
    <row r="308" spans="5:27" s="156" customFormat="1" ht="15">
      <c r="E308" s="162"/>
      <c r="V308" s="651"/>
      <c r="W308" s="651"/>
      <c r="X308" s="651"/>
      <c r="Y308" s="651"/>
      <c r="Z308" s="651"/>
      <c r="AA308" s="651"/>
    </row>
    <row r="309" spans="5:27" s="156" customFormat="1" ht="15">
      <c r="E309" s="162"/>
      <c r="V309" s="651"/>
      <c r="W309" s="651"/>
      <c r="X309" s="651"/>
      <c r="Y309" s="651"/>
      <c r="Z309" s="651"/>
      <c r="AA309" s="651"/>
    </row>
    <row r="310" spans="5:27" s="156" customFormat="1" ht="15">
      <c r="E310" s="162"/>
      <c r="V310" s="651"/>
      <c r="W310" s="651"/>
      <c r="X310" s="651"/>
      <c r="Y310" s="651"/>
      <c r="Z310" s="651"/>
      <c r="AA310" s="651"/>
    </row>
    <row r="311" spans="5:27" s="156" customFormat="1" ht="15">
      <c r="E311" s="162"/>
      <c r="V311" s="651"/>
      <c r="W311" s="651"/>
      <c r="X311" s="651"/>
      <c r="Y311" s="651"/>
      <c r="Z311" s="651"/>
      <c r="AA311" s="651"/>
    </row>
    <row r="312" spans="5:27" s="156" customFormat="1" ht="15">
      <c r="E312" s="162"/>
      <c r="V312" s="651"/>
      <c r="W312" s="651"/>
      <c r="X312" s="651"/>
      <c r="Y312" s="651"/>
      <c r="Z312" s="651"/>
      <c r="AA312" s="651"/>
    </row>
    <row r="313" spans="5:27" s="156" customFormat="1" ht="15">
      <c r="E313" s="162"/>
      <c r="V313" s="651"/>
      <c r="W313" s="651"/>
      <c r="X313" s="651"/>
      <c r="Y313" s="651"/>
      <c r="Z313" s="651"/>
      <c r="AA313" s="651"/>
    </row>
    <row r="314" spans="5:27" s="156" customFormat="1" ht="15">
      <c r="E314" s="162"/>
      <c r="V314" s="651"/>
      <c r="W314" s="651"/>
      <c r="X314" s="651"/>
      <c r="Y314" s="651"/>
      <c r="Z314" s="651"/>
      <c r="AA314" s="651"/>
    </row>
    <row r="315" spans="5:27" s="156" customFormat="1" ht="15">
      <c r="E315" s="162"/>
      <c r="V315" s="651"/>
      <c r="W315" s="651"/>
      <c r="X315" s="651"/>
      <c r="Y315" s="651"/>
      <c r="Z315" s="651"/>
      <c r="AA315" s="651"/>
    </row>
    <row r="316" spans="5:27" s="156" customFormat="1" ht="15">
      <c r="E316" s="162"/>
      <c r="V316" s="651"/>
      <c r="W316" s="651"/>
      <c r="X316" s="651"/>
      <c r="Y316" s="651"/>
      <c r="Z316" s="651"/>
      <c r="AA316" s="651"/>
    </row>
    <row r="317" spans="5:27" s="156" customFormat="1" ht="15">
      <c r="E317" s="162"/>
      <c r="V317" s="651"/>
      <c r="W317" s="651"/>
      <c r="X317" s="651"/>
      <c r="Y317" s="651"/>
      <c r="Z317" s="651"/>
      <c r="AA317" s="651"/>
    </row>
    <row r="318" spans="5:27" s="156" customFormat="1" ht="15">
      <c r="E318" s="162"/>
      <c r="V318" s="651"/>
      <c r="W318" s="651"/>
      <c r="X318" s="651"/>
      <c r="Y318" s="651"/>
      <c r="Z318" s="651"/>
      <c r="AA318" s="651"/>
    </row>
    <row r="319" spans="5:27" s="156" customFormat="1" ht="15">
      <c r="E319" s="162"/>
      <c r="V319" s="651"/>
      <c r="W319" s="651"/>
      <c r="X319" s="651"/>
      <c r="Y319" s="651"/>
      <c r="Z319" s="651"/>
      <c r="AA319" s="651"/>
    </row>
    <row r="320" spans="5:27" s="156" customFormat="1" ht="15">
      <c r="E320" s="162"/>
      <c r="V320" s="651"/>
      <c r="W320" s="651"/>
      <c r="X320" s="651"/>
      <c r="Y320" s="651"/>
      <c r="Z320" s="651"/>
      <c r="AA320" s="651"/>
    </row>
    <row r="321" spans="5:27" s="156" customFormat="1" ht="15">
      <c r="E321" s="162"/>
      <c r="V321" s="651"/>
      <c r="W321" s="651"/>
      <c r="X321" s="651"/>
      <c r="Y321" s="651"/>
      <c r="Z321" s="651"/>
      <c r="AA321" s="651"/>
    </row>
    <row r="322" spans="5:27" s="156" customFormat="1" ht="15">
      <c r="E322" s="162"/>
      <c r="V322" s="651"/>
      <c r="W322" s="651"/>
      <c r="X322" s="651"/>
      <c r="Y322" s="651"/>
      <c r="Z322" s="651"/>
      <c r="AA322" s="651"/>
    </row>
    <row r="323" spans="5:27" s="156" customFormat="1" ht="15">
      <c r="E323" s="162"/>
      <c r="V323" s="651"/>
      <c r="W323" s="651"/>
      <c r="X323" s="651"/>
      <c r="Y323" s="651"/>
      <c r="Z323" s="651"/>
      <c r="AA323" s="651"/>
    </row>
    <row r="324" spans="5:27" s="156" customFormat="1" ht="15">
      <c r="E324" s="162"/>
      <c r="V324" s="651"/>
      <c r="W324" s="651"/>
      <c r="X324" s="651"/>
      <c r="Y324" s="651"/>
      <c r="Z324" s="651"/>
      <c r="AA324" s="651"/>
    </row>
    <row r="325" spans="5:27" s="156" customFormat="1" ht="15">
      <c r="E325" s="162"/>
      <c r="V325" s="651"/>
      <c r="W325" s="651"/>
      <c r="X325" s="651"/>
      <c r="Y325" s="651"/>
      <c r="Z325" s="651"/>
      <c r="AA325" s="651"/>
    </row>
    <row r="326" spans="5:27" s="156" customFormat="1" ht="15">
      <c r="E326" s="162"/>
      <c r="V326" s="651"/>
      <c r="W326" s="651"/>
      <c r="X326" s="651"/>
      <c r="Y326" s="651"/>
      <c r="Z326" s="651"/>
      <c r="AA326" s="651"/>
    </row>
    <row r="327" spans="5:27" s="156" customFormat="1" ht="15">
      <c r="E327" s="162"/>
      <c r="V327" s="651"/>
      <c r="W327" s="651"/>
      <c r="X327" s="651"/>
      <c r="Y327" s="651"/>
      <c r="Z327" s="651"/>
      <c r="AA327" s="651"/>
    </row>
    <row r="328" spans="5:27" s="156" customFormat="1" ht="15">
      <c r="E328" s="162"/>
      <c r="V328" s="651"/>
      <c r="W328" s="651"/>
      <c r="X328" s="651"/>
      <c r="Y328" s="651"/>
      <c r="Z328" s="651"/>
      <c r="AA328" s="651"/>
    </row>
    <row r="329" spans="5:27" s="156" customFormat="1" ht="15">
      <c r="E329" s="162"/>
      <c r="V329" s="651"/>
      <c r="W329" s="651"/>
      <c r="X329" s="651"/>
      <c r="Y329" s="651"/>
      <c r="Z329" s="651"/>
      <c r="AA329" s="651"/>
    </row>
    <row r="330" spans="5:27" s="156" customFormat="1" ht="15">
      <c r="E330" s="162"/>
      <c r="V330" s="651"/>
      <c r="W330" s="651"/>
      <c r="X330" s="651"/>
      <c r="Y330" s="651"/>
      <c r="Z330" s="651"/>
      <c r="AA330" s="651"/>
    </row>
    <row r="331" spans="5:27" s="156" customFormat="1" ht="15">
      <c r="E331" s="162"/>
      <c r="V331" s="651"/>
      <c r="W331" s="651"/>
      <c r="X331" s="651"/>
      <c r="Y331" s="651"/>
      <c r="Z331" s="651"/>
      <c r="AA331" s="651"/>
    </row>
    <row r="332" spans="5:27" s="156" customFormat="1" ht="15">
      <c r="E332" s="162"/>
      <c r="V332" s="651"/>
      <c r="W332" s="651"/>
      <c r="X332" s="651"/>
      <c r="Y332" s="651"/>
      <c r="Z332" s="651"/>
      <c r="AA332" s="651"/>
    </row>
    <row r="333" spans="5:27" s="156" customFormat="1" ht="15">
      <c r="E333" s="162"/>
      <c r="V333" s="651"/>
      <c r="W333" s="651"/>
      <c r="X333" s="651"/>
      <c r="Y333" s="651"/>
      <c r="Z333" s="651"/>
      <c r="AA333" s="651"/>
    </row>
    <row r="334" spans="5:27" s="156" customFormat="1" ht="15">
      <c r="E334" s="162"/>
      <c r="V334" s="651"/>
      <c r="W334" s="651"/>
      <c r="X334" s="651"/>
      <c r="Y334" s="651"/>
      <c r="Z334" s="651"/>
      <c r="AA334" s="651"/>
    </row>
    <row r="335" spans="5:27" s="156" customFormat="1" ht="15">
      <c r="E335" s="162"/>
      <c r="V335" s="651"/>
      <c r="W335" s="651"/>
      <c r="X335" s="651"/>
      <c r="Y335" s="651"/>
      <c r="Z335" s="651"/>
      <c r="AA335" s="651"/>
    </row>
    <row r="336" spans="5:27" s="156" customFormat="1" ht="15">
      <c r="E336" s="162"/>
      <c r="V336" s="651"/>
      <c r="W336" s="651"/>
      <c r="X336" s="651"/>
      <c r="Y336" s="651"/>
      <c r="Z336" s="651"/>
      <c r="AA336" s="651"/>
    </row>
    <row r="337" spans="5:27" s="156" customFormat="1" ht="15">
      <c r="E337" s="162"/>
      <c r="V337" s="651"/>
      <c r="W337" s="651"/>
      <c r="X337" s="651"/>
      <c r="Y337" s="651"/>
      <c r="Z337" s="651"/>
      <c r="AA337" s="651"/>
    </row>
    <row r="338" spans="5:27" s="156" customFormat="1" ht="15">
      <c r="E338" s="162"/>
      <c r="V338" s="651"/>
      <c r="W338" s="651"/>
      <c r="X338" s="651"/>
      <c r="Y338" s="651"/>
      <c r="Z338" s="651"/>
      <c r="AA338" s="651"/>
    </row>
    <row r="339" spans="5:27" s="156" customFormat="1" ht="15">
      <c r="E339" s="162"/>
      <c r="V339" s="651"/>
      <c r="W339" s="651"/>
      <c r="X339" s="651"/>
      <c r="Y339" s="651"/>
      <c r="Z339" s="651"/>
      <c r="AA339" s="651"/>
    </row>
    <row r="340" spans="5:27" s="156" customFormat="1" ht="15">
      <c r="E340" s="162"/>
      <c r="V340" s="651"/>
      <c r="W340" s="651"/>
      <c r="X340" s="651"/>
      <c r="Y340" s="651"/>
      <c r="Z340" s="651"/>
      <c r="AA340" s="651"/>
    </row>
    <row r="341" spans="5:27" s="156" customFormat="1" ht="15">
      <c r="E341" s="162"/>
      <c r="V341" s="651"/>
      <c r="W341" s="651"/>
      <c r="X341" s="651"/>
      <c r="Y341" s="651"/>
      <c r="Z341" s="651"/>
      <c r="AA341" s="651"/>
    </row>
    <row r="342" spans="5:27" s="156" customFormat="1" ht="15">
      <c r="E342" s="162"/>
      <c r="V342" s="651"/>
      <c r="W342" s="651"/>
      <c r="X342" s="651"/>
      <c r="Y342" s="651"/>
      <c r="Z342" s="651"/>
      <c r="AA342" s="651"/>
    </row>
    <row r="343" spans="5:27" s="156" customFormat="1" ht="15">
      <c r="E343" s="162"/>
      <c r="V343" s="651"/>
      <c r="W343" s="651"/>
      <c r="X343" s="651"/>
      <c r="Y343" s="651"/>
      <c r="Z343" s="651"/>
      <c r="AA343" s="651"/>
    </row>
    <row r="344" spans="5:27" s="156" customFormat="1" ht="15">
      <c r="E344" s="162"/>
      <c r="V344" s="651"/>
      <c r="W344" s="651"/>
      <c r="X344" s="651"/>
      <c r="Y344" s="651"/>
      <c r="Z344" s="651"/>
      <c r="AA344" s="651"/>
    </row>
    <row r="345" spans="5:27" s="156" customFormat="1" ht="15">
      <c r="E345" s="162"/>
      <c r="V345" s="651"/>
      <c r="W345" s="651"/>
      <c r="X345" s="651"/>
      <c r="Y345" s="651"/>
      <c r="Z345" s="651"/>
      <c r="AA345" s="651"/>
    </row>
    <row r="346" spans="5:27" s="156" customFormat="1" ht="15">
      <c r="E346" s="162"/>
      <c r="V346" s="651"/>
      <c r="W346" s="651"/>
      <c r="X346" s="651"/>
      <c r="Y346" s="651"/>
      <c r="Z346" s="651"/>
      <c r="AA346" s="651"/>
    </row>
    <row r="347" spans="5:27" s="156" customFormat="1" ht="15">
      <c r="E347" s="162"/>
      <c r="V347" s="651"/>
      <c r="W347" s="651"/>
      <c r="X347" s="651"/>
      <c r="Y347" s="651"/>
      <c r="Z347" s="651"/>
      <c r="AA347" s="651"/>
    </row>
    <row r="348" spans="5:27" s="156" customFormat="1" ht="15">
      <c r="E348" s="162"/>
      <c r="V348" s="651"/>
      <c r="W348" s="651"/>
      <c r="X348" s="651"/>
      <c r="Y348" s="651"/>
      <c r="Z348" s="651"/>
      <c r="AA348" s="651"/>
    </row>
    <row r="349" spans="5:27" s="156" customFormat="1" ht="15">
      <c r="E349" s="162"/>
      <c r="V349" s="651"/>
      <c r="W349" s="651"/>
      <c r="X349" s="651"/>
      <c r="Y349" s="651"/>
      <c r="Z349" s="651"/>
      <c r="AA349" s="651"/>
    </row>
    <row r="350" spans="5:27" s="156" customFormat="1" ht="15">
      <c r="E350" s="162"/>
      <c r="V350" s="651"/>
      <c r="W350" s="651"/>
      <c r="X350" s="651"/>
      <c r="Y350" s="651"/>
      <c r="Z350" s="651"/>
      <c r="AA350" s="651"/>
    </row>
    <row r="351" spans="5:27" s="156" customFormat="1" ht="15">
      <c r="E351" s="162"/>
      <c r="V351" s="651"/>
      <c r="W351" s="651"/>
      <c r="X351" s="651"/>
      <c r="Y351" s="651"/>
      <c r="Z351" s="651"/>
      <c r="AA351" s="651"/>
    </row>
    <row r="352" spans="5:27" s="156" customFormat="1" ht="15">
      <c r="E352" s="162"/>
      <c r="V352" s="651"/>
      <c r="W352" s="651"/>
      <c r="X352" s="651"/>
      <c r="Y352" s="651"/>
      <c r="Z352" s="651"/>
      <c r="AA352" s="651"/>
    </row>
    <row r="353" spans="5:27" s="156" customFormat="1" ht="15">
      <c r="E353" s="162"/>
      <c r="V353" s="651"/>
      <c r="W353" s="651"/>
      <c r="X353" s="651"/>
      <c r="Y353" s="651"/>
      <c r="Z353" s="651"/>
      <c r="AA353" s="651"/>
    </row>
    <row r="354" spans="5:27" s="156" customFormat="1" ht="15">
      <c r="E354" s="162"/>
      <c r="V354" s="651"/>
      <c r="W354" s="651"/>
      <c r="X354" s="651"/>
      <c r="Y354" s="651"/>
      <c r="Z354" s="651"/>
      <c r="AA354" s="651"/>
    </row>
    <row r="355" spans="5:27" s="156" customFormat="1" ht="15">
      <c r="E355" s="162"/>
      <c r="V355" s="651"/>
      <c r="W355" s="651"/>
      <c r="X355" s="651"/>
      <c r="Y355" s="651"/>
      <c r="Z355" s="651"/>
      <c r="AA355" s="651"/>
    </row>
    <row r="356" spans="5:27" s="156" customFormat="1" ht="15">
      <c r="E356" s="162"/>
      <c r="V356" s="651"/>
      <c r="W356" s="651"/>
      <c r="X356" s="651"/>
      <c r="Y356" s="651"/>
      <c r="Z356" s="651"/>
      <c r="AA356" s="651"/>
    </row>
    <row r="357" spans="5:27" s="156" customFormat="1" ht="15">
      <c r="E357" s="162"/>
      <c r="V357" s="651"/>
      <c r="W357" s="651"/>
      <c r="X357" s="651"/>
      <c r="Y357" s="651"/>
      <c r="Z357" s="651"/>
      <c r="AA357" s="651"/>
    </row>
    <row r="358" spans="5:27" s="156" customFormat="1" ht="15">
      <c r="E358" s="162"/>
      <c r="V358" s="651"/>
      <c r="W358" s="651"/>
      <c r="X358" s="651"/>
      <c r="Y358" s="651"/>
      <c r="Z358" s="651"/>
      <c r="AA358" s="651"/>
    </row>
    <row r="359" spans="5:27" s="156" customFormat="1" ht="15">
      <c r="E359" s="162"/>
      <c r="V359" s="651"/>
      <c r="W359" s="651"/>
      <c r="X359" s="651"/>
      <c r="Y359" s="651"/>
      <c r="Z359" s="651"/>
      <c r="AA359" s="651"/>
    </row>
    <row r="360" spans="5:27" s="156" customFormat="1" ht="15">
      <c r="E360" s="162"/>
      <c r="V360" s="651"/>
      <c r="W360" s="651"/>
      <c r="X360" s="651"/>
      <c r="Y360" s="651"/>
      <c r="Z360" s="651"/>
      <c r="AA360" s="651"/>
    </row>
    <row r="361" spans="5:27" s="156" customFormat="1" ht="15">
      <c r="E361" s="162"/>
      <c r="V361" s="651"/>
      <c r="W361" s="651"/>
      <c r="X361" s="651"/>
      <c r="Y361" s="651"/>
      <c r="Z361" s="651"/>
      <c r="AA361" s="651"/>
    </row>
    <row r="362" spans="5:27" s="156" customFormat="1" ht="15">
      <c r="E362" s="162"/>
      <c r="V362" s="651"/>
      <c r="W362" s="651"/>
      <c r="X362" s="651"/>
      <c r="Y362" s="651"/>
      <c r="Z362" s="651"/>
      <c r="AA362" s="651"/>
    </row>
    <row r="363" spans="5:27" s="156" customFormat="1" ht="15">
      <c r="E363" s="162"/>
      <c r="V363" s="651"/>
      <c r="W363" s="651"/>
      <c r="X363" s="651"/>
      <c r="Y363" s="651"/>
      <c r="Z363" s="651"/>
      <c r="AA363" s="651"/>
    </row>
    <row r="364" spans="5:27" s="156" customFormat="1" ht="15">
      <c r="E364" s="162"/>
      <c r="V364" s="651"/>
      <c r="W364" s="651"/>
      <c r="X364" s="651"/>
      <c r="Y364" s="651"/>
      <c r="Z364" s="651"/>
      <c r="AA364" s="651"/>
    </row>
    <row r="365" spans="5:27" s="156" customFormat="1" ht="15">
      <c r="E365" s="162"/>
      <c r="V365" s="651"/>
      <c r="W365" s="651"/>
      <c r="X365" s="651"/>
      <c r="Y365" s="651"/>
      <c r="Z365" s="651"/>
      <c r="AA365" s="651"/>
    </row>
    <row r="366" spans="5:27" s="156" customFormat="1" ht="15">
      <c r="E366" s="162"/>
      <c r="V366" s="651"/>
      <c r="W366" s="651"/>
      <c r="X366" s="651"/>
      <c r="Y366" s="651"/>
      <c r="Z366" s="651"/>
      <c r="AA366" s="651"/>
    </row>
    <row r="367" spans="5:27" s="156" customFormat="1" ht="15">
      <c r="E367" s="162"/>
      <c r="V367" s="651"/>
      <c r="W367" s="651"/>
      <c r="X367" s="651"/>
      <c r="Y367" s="651"/>
      <c r="Z367" s="651"/>
      <c r="AA367" s="651"/>
    </row>
    <row r="368" spans="5:27" s="156" customFormat="1" ht="15">
      <c r="E368" s="162"/>
      <c r="V368" s="651"/>
      <c r="W368" s="651"/>
      <c r="X368" s="651"/>
      <c r="Y368" s="651"/>
      <c r="Z368" s="651"/>
      <c r="AA368" s="651"/>
    </row>
    <row r="369" spans="5:27" s="156" customFormat="1" ht="15">
      <c r="E369" s="162"/>
      <c r="V369" s="651"/>
      <c r="W369" s="651"/>
      <c r="X369" s="651"/>
      <c r="Y369" s="651"/>
      <c r="Z369" s="651"/>
      <c r="AA369" s="651"/>
    </row>
    <row r="370" spans="5:27" s="156" customFormat="1" ht="15">
      <c r="E370" s="162"/>
      <c r="V370" s="651"/>
      <c r="W370" s="651"/>
      <c r="X370" s="651"/>
      <c r="Y370" s="651"/>
      <c r="Z370" s="651"/>
      <c r="AA370" s="651"/>
    </row>
    <row r="371" spans="5:27" s="156" customFormat="1" ht="15">
      <c r="E371" s="162"/>
      <c r="V371" s="651"/>
      <c r="W371" s="651"/>
      <c r="X371" s="651"/>
      <c r="Y371" s="651"/>
      <c r="Z371" s="651"/>
      <c r="AA371" s="651"/>
    </row>
    <row r="372" spans="5:27" s="156" customFormat="1" ht="15">
      <c r="E372" s="162"/>
      <c r="V372" s="651"/>
      <c r="W372" s="651"/>
      <c r="X372" s="651"/>
      <c r="Y372" s="651"/>
      <c r="Z372" s="651"/>
      <c r="AA372" s="651"/>
    </row>
    <row r="373" spans="5:27" s="156" customFormat="1" ht="15">
      <c r="E373" s="162"/>
      <c r="V373" s="651"/>
      <c r="W373" s="651"/>
      <c r="X373" s="651"/>
      <c r="Y373" s="651"/>
      <c r="Z373" s="651"/>
      <c r="AA373" s="651"/>
    </row>
    <row r="374" spans="5:27" s="156" customFormat="1" ht="15">
      <c r="E374" s="162"/>
      <c r="V374" s="651"/>
      <c r="W374" s="651"/>
      <c r="X374" s="651"/>
      <c r="Y374" s="651"/>
      <c r="Z374" s="651"/>
      <c r="AA374" s="651"/>
    </row>
    <row r="375" spans="5:27" s="156" customFormat="1" ht="15">
      <c r="E375" s="162"/>
      <c r="V375" s="651"/>
      <c r="W375" s="651"/>
      <c r="X375" s="651"/>
      <c r="Y375" s="651"/>
      <c r="Z375" s="651"/>
      <c r="AA375" s="651"/>
    </row>
    <row r="376" spans="5:27" s="156" customFormat="1" ht="15">
      <c r="E376" s="162"/>
      <c r="V376" s="651"/>
      <c r="W376" s="651"/>
      <c r="X376" s="651"/>
      <c r="Y376" s="651"/>
      <c r="Z376" s="651"/>
      <c r="AA376" s="651"/>
    </row>
    <row r="377" spans="5:27" s="156" customFormat="1" ht="15">
      <c r="E377" s="162"/>
      <c r="V377" s="651"/>
      <c r="W377" s="651"/>
      <c r="X377" s="651"/>
      <c r="Y377" s="651"/>
      <c r="Z377" s="651"/>
      <c r="AA377" s="651"/>
    </row>
    <row r="378" spans="5:27" s="156" customFormat="1" ht="15">
      <c r="E378" s="162"/>
      <c r="V378" s="651"/>
      <c r="W378" s="651"/>
      <c r="X378" s="651"/>
      <c r="Y378" s="651"/>
      <c r="Z378" s="651"/>
      <c r="AA378" s="651"/>
    </row>
    <row r="379" spans="5:27" s="156" customFormat="1" ht="15">
      <c r="E379" s="162"/>
      <c r="V379" s="651"/>
      <c r="W379" s="651"/>
      <c r="X379" s="651"/>
      <c r="Y379" s="651"/>
      <c r="Z379" s="651"/>
      <c r="AA379" s="651"/>
    </row>
    <row r="380" spans="5:27" s="156" customFormat="1" ht="15">
      <c r="E380" s="162"/>
      <c r="V380" s="651"/>
      <c r="W380" s="651"/>
      <c r="X380" s="651"/>
      <c r="Y380" s="651"/>
      <c r="Z380" s="651"/>
      <c r="AA380" s="651"/>
    </row>
    <row r="381" spans="5:27" s="156" customFormat="1" ht="15">
      <c r="E381" s="162"/>
      <c r="V381" s="651"/>
      <c r="W381" s="651"/>
      <c r="X381" s="651"/>
      <c r="Y381" s="651"/>
      <c r="Z381" s="651"/>
      <c r="AA381" s="651"/>
    </row>
    <row r="382" spans="5:27" s="156" customFormat="1" ht="15">
      <c r="E382" s="162"/>
      <c r="V382" s="651"/>
      <c r="W382" s="651"/>
      <c r="X382" s="651"/>
      <c r="Y382" s="651"/>
      <c r="Z382" s="651"/>
      <c r="AA382" s="651"/>
    </row>
    <row r="383" spans="5:27" s="156" customFormat="1" ht="15">
      <c r="E383" s="162"/>
      <c r="V383" s="651"/>
      <c r="W383" s="651"/>
      <c r="X383" s="651"/>
      <c r="Y383" s="651"/>
      <c r="Z383" s="651"/>
      <c r="AA383" s="651"/>
    </row>
    <row r="384" spans="5:27" s="156" customFormat="1" ht="15">
      <c r="E384" s="162"/>
      <c r="V384" s="651"/>
      <c r="W384" s="651"/>
      <c r="X384" s="651"/>
      <c r="Y384" s="651"/>
      <c r="Z384" s="651"/>
      <c r="AA384" s="651"/>
    </row>
    <row r="385" spans="5:27" s="156" customFormat="1" ht="15">
      <c r="E385" s="162"/>
      <c r="V385" s="651"/>
      <c r="W385" s="651"/>
      <c r="X385" s="651"/>
      <c r="Y385" s="651"/>
      <c r="Z385" s="651"/>
      <c r="AA385" s="651"/>
    </row>
    <row r="386" spans="5:27" s="156" customFormat="1" ht="15">
      <c r="E386" s="162"/>
      <c r="V386" s="651"/>
      <c r="W386" s="651"/>
      <c r="X386" s="651"/>
      <c r="Y386" s="651"/>
      <c r="Z386" s="651"/>
      <c r="AA386" s="651"/>
    </row>
    <row r="387" spans="5:27" s="156" customFormat="1" ht="15">
      <c r="E387" s="162"/>
      <c r="V387" s="651"/>
      <c r="W387" s="651"/>
      <c r="X387" s="651"/>
      <c r="Y387" s="651"/>
      <c r="Z387" s="651"/>
      <c r="AA387" s="651"/>
    </row>
    <row r="388" spans="5:27" s="156" customFormat="1" ht="15">
      <c r="E388" s="162"/>
      <c r="V388" s="651"/>
      <c r="W388" s="651"/>
      <c r="X388" s="651"/>
      <c r="Y388" s="651"/>
      <c r="Z388" s="651"/>
      <c r="AA388" s="651"/>
    </row>
    <row r="389" spans="5:27" s="156" customFormat="1" ht="15">
      <c r="E389" s="162"/>
      <c r="V389" s="651"/>
      <c r="W389" s="651"/>
      <c r="X389" s="651"/>
      <c r="Y389" s="651"/>
      <c r="Z389" s="651"/>
      <c r="AA389" s="651"/>
    </row>
    <row r="390" spans="5:27" s="156" customFormat="1" ht="15">
      <c r="E390" s="162"/>
      <c r="V390" s="651"/>
      <c r="W390" s="651"/>
      <c r="X390" s="651"/>
      <c r="Y390" s="651"/>
      <c r="Z390" s="651"/>
      <c r="AA390" s="651"/>
    </row>
    <row r="391" spans="5:27" s="156" customFormat="1" ht="15">
      <c r="E391" s="162"/>
      <c r="V391" s="651"/>
      <c r="W391" s="651"/>
      <c r="X391" s="651"/>
      <c r="Y391" s="651"/>
      <c r="Z391" s="651"/>
      <c r="AA391" s="651"/>
    </row>
    <row r="392" spans="5:27" s="156" customFormat="1" ht="15">
      <c r="E392" s="162"/>
      <c r="V392" s="651"/>
      <c r="W392" s="651"/>
      <c r="X392" s="651"/>
      <c r="Y392" s="651"/>
      <c r="Z392" s="651"/>
      <c r="AA392" s="651"/>
    </row>
    <row r="393" spans="5:27" s="156" customFormat="1" ht="15">
      <c r="E393" s="162"/>
      <c r="V393" s="651"/>
      <c r="W393" s="651"/>
      <c r="X393" s="651"/>
      <c r="Y393" s="651"/>
      <c r="Z393" s="651"/>
      <c r="AA393" s="651"/>
    </row>
    <row r="394" spans="5:27" s="156" customFormat="1" ht="15">
      <c r="E394" s="162"/>
      <c r="V394" s="651"/>
      <c r="W394" s="651"/>
      <c r="X394" s="651"/>
      <c r="Y394" s="651"/>
      <c r="Z394" s="651"/>
      <c r="AA394" s="651"/>
    </row>
    <row r="395" spans="5:27" s="156" customFormat="1" ht="15">
      <c r="E395" s="162"/>
      <c r="V395" s="651"/>
      <c r="W395" s="651"/>
      <c r="X395" s="651"/>
      <c r="Y395" s="651"/>
      <c r="Z395" s="651"/>
      <c r="AA395" s="651"/>
    </row>
    <row r="396" spans="5:27" s="156" customFormat="1" ht="15">
      <c r="E396" s="162"/>
      <c r="V396" s="651"/>
      <c r="W396" s="651"/>
      <c r="X396" s="651"/>
      <c r="Y396" s="651"/>
      <c r="Z396" s="651"/>
      <c r="AA396" s="651"/>
    </row>
    <row r="397" spans="5:27" s="156" customFormat="1" ht="15">
      <c r="E397" s="162"/>
      <c r="V397" s="651"/>
      <c r="W397" s="651"/>
      <c r="X397" s="651"/>
      <c r="Y397" s="651"/>
      <c r="Z397" s="651"/>
      <c r="AA397" s="651"/>
    </row>
    <row r="398" spans="5:27" s="156" customFormat="1" ht="15">
      <c r="E398" s="162"/>
      <c r="V398" s="651"/>
      <c r="W398" s="651"/>
      <c r="X398" s="651"/>
      <c r="Y398" s="651"/>
      <c r="Z398" s="651"/>
      <c r="AA398" s="651"/>
    </row>
    <row r="399" spans="5:27" s="156" customFormat="1" ht="15">
      <c r="E399" s="162"/>
      <c r="V399" s="651"/>
      <c r="W399" s="651"/>
      <c r="X399" s="651"/>
      <c r="Y399" s="651"/>
      <c r="Z399" s="651"/>
      <c r="AA399" s="651"/>
    </row>
    <row r="400" spans="5:27" s="156" customFormat="1" ht="15">
      <c r="E400" s="162"/>
      <c r="V400" s="651"/>
      <c r="W400" s="651"/>
      <c r="X400" s="651"/>
      <c r="Y400" s="651"/>
      <c r="Z400" s="651"/>
      <c r="AA400" s="651"/>
    </row>
    <row r="401" spans="5:27" s="156" customFormat="1" ht="15">
      <c r="E401" s="162"/>
      <c r="V401" s="651"/>
      <c r="W401" s="651"/>
      <c r="X401" s="651"/>
      <c r="Y401" s="651"/>
      <c r="Z401" s="651"/>
      <c r="AA401" s="651"/>
    </row>
    <row r="402" spans="5:27" s="156" customFormat="1" ht="15">
      <c r="E402" s="162"/>
      <c r="V402" s="651"/>
      <c r="W402" s="651"/>
      <c r="X402" s="651"/>
      <c r="Y402" s="651"/>
      <c r="Z402" s="651"/>
      <c r="AA402" s="651"/>
    </row>
    <row r="403" spans="5:27" s="156" customFormat="1" ht="15">
      <c r="E403" s="162"/>
      <c r="V403" s="651"/>
      <c r="W403" s="651"/>
      <c r="X403" s="651"/>
      <c r="Y403" s="651"/>
      <c r="Z403" s="651"/>
      <c r="AA403" s="651"/>
    </row>
    <row r="404" spans="5:27" s="156" customFormat="1" ht="15">
      <c r="E404" s="162"/>
      <c r="V404" s="651"/>
      <c r="W404" s="651"/>
      <c r="X404" s="651"/>
      <c r="Y404" s="651"/>
      <c r="Z404" s="651"/>
      <c r="AA404" s="651"/>
    </row>
    <row r="405" spans="5:27" s="156" customFormat="1" ht="15">
      <c r="E405" s="162"/>
      <c r="V405" s="651"/>
      <c r="W405" s="651"/>
      <c r="X405" s="651"/>
      <c r="Y405" s="651"/>
      <c r="Z405" s="651"/>
      <c r="AA405" s="651"/>
    </row>
    <row r="406" spans="5:27" s="156" customFormat="1" ht="15">
      <c r="E406" s="162"/>
      <c r="V406" s="651"/>
      <c r="W406" s="651"/>
      <c r="X406" s="651"/>
      <c r="Y406" s="651"/>
      <c r="Z406" s="651"/>
      <c r="AA406" s="651"/>
    </row>
    <row r="407" spans="5:27" s="156" customFormat="1" ht="15">
      <c r="E407" s="162"/>
      <c r="V407" s="651"/>
      <c r="W407" s="651"/>
      <c r="X407" s="651"/>
      <c r="Y407" s="651"/>
      <c r="Z407" s="651"/>
      <c r="AA407" s="651"/>
    </row>
    <row r="408" spans="5:27" s="156" customFormat="1" ht="15">
      <c r="E408" s="162"/>
      <c r="V408" s="651"/>
      <c r="W408" s="651"/>
      <c r="X408" s="651"/>
      <c r="Y408" s="651"/>
      <c r="Z408" s="651"/>
      <c r="AA408" s="651"/>
    </row>
    <row r="409" spans="5:27" s="156" customFormat="1" ht="15">
      <c r="E409" s="162"/>
      <c r="V409" s="651"/>
      <c r="W409" s="651"/>
      <c r="X409" s="651"/>
      <c r="Y409" s="651"/>
      <c r="Z409" s="651"/>
      <c r="AA409" s="651"/>
    </row>
    <row r="410" spans="5:27" s="156" customFormat="1" ht="15">
      <c r="E410" s="162"/>
      <c r="V410" s="651"/>
      <c r="W410" s="651"/>
      <c r="X410" s="651"/>
      <c r="Y410" s="651"/>
      <c r="Z410" s="651"/>
      <c r="AA410" s="651"/>
    </row>
    <row r="411" spans="5:27" s="156" customFormat="1" ht="15">
      <c r="E411" s="162"/>
      <c r="V411" s="651"/>
      <c r="W411" s="651"/>
      <c r="X411" s="651"/>
      <c r="Y411" s="651"/>
      <c r="Z411" s="651"/>
      <c r="AA411" s="651"/>
    </row>
    <row r="412" spans="5:27" s="156" customFormat="1" ht="15">
      <c r="E412" s="162"/>
      <c r="V412" s="651"/>
      <c r="W412" s="651"/>
      <c r="X412" s="651"/>
      <c r="Y412" s="651"/>
      <c r="Z412" s="651"/>
      <c r="AA412" s="651"/>
    </row>
    <row r="413" spans="5:27" s="156" customFormat="1" ht="15">
      <c r="E413" s="162"/>
      <c r="V413" s="651"/>
      <c r="W413" s="651"/>
      <c r="X413" s="651"/>
      <c r="Y413" s="651"/>
      <c r="Z413" s="651"/>
      <c r="AA413" s="651"/>
    </row>
    <row r="414" spans="5:27" s="156" customFormat="1" ht="15">
      <c r="E414" s="162"/>
      <c r="V414" s="651"/>
      <c r="W414" s="651"/>
      <c r="X414" s="651"/>
      <c r="Y414" s="651"/>
      <c r="Z414" s="651"/>
      <c r="AA414" s="651"/>
    </row>
    <row r="415" spans="5:27" s="156" customFormat="1" ht="15">
      <c r="E415" s="162"/>
      <c r="V415" s="651"/>
      <c r="W415" s="651"/>
      <c r="X415" s="651"/>
      <c r="Y415" s="651"/>
      <c r="Z415" s="651"/>
      <c r="AA415" s="651"/>
    </row>
    <row r="416" spans="5:27" s="156" customFormat="1" ht="15">
      <c r="E416" s="162"/>
      <c r="V416" s="651"/>
      <c r="W416" s="651"/>
      <c r="X416" s="651"/>
      <c r="Y416" s="651"/>
      <c r="Z416" s="651"/>
      <c r="AA416" s="651"/>
    </row>
    <row r="417" spans="5:27" s="156" customFormat="1" ht="15">
      <c r="E417" s="162"/>
      <c r="V417" s="651"/>
      <c r="W417" s="651"/>
      <c r="X417" s="651"/>
      <c r="Y417" s="651"/>
      <c r="Z417" s="651"/>
      <c r="AA417" s="651"/>
    </row>
    <row r="418" spans="5:27" s="156" customFormat="1" ht="15">
      <c r="E418" s="162"/>
      <c r="V418" s="651"/>
      <c r="W418" s="651"/>
      <c r="X418" s="651"/>
      <c r="Y418" s="651"/>
      <c r="Z418" s="651"/>
      <c r="AA418" s="651"/>
    </row>
    <row r="419" spans="5:27" s="156" customFormat="1" ht="15">
      <c r="E419" s="162"/>
      <c r="V419" s="651"/>
      <c r="W419" s="651"/>
      <c r="X419" s="651"/>
      <c r="Y419" s="651"/>
      <c r="Z419" s="651"/>
      <c r="AA419" s="651"/>
    </row>
    <row r="420" spans="5:27" s="156" customFormat="1" ht="15">
      <c r="E420" s="162"/>
      <c r="V420" s="651"/>
      <c r="W420" s="651"/>
      <c r="X420" s="651"/>
      <c r="Y420" s="651"/>
      <c r="Z420" s="651"/>
      <c r="AA420" s="651"/>
    </row>
    <row r="421" spans="5:27" s="156" customFormat="1" ht="15">
      <c r="E421" s="162"/>
      <c r="V421" s="651"/>
      <c r="W421" s="651"/>
      <c r="X421" s="651"/>
      <c r="Y421" s="651"/>
      <c r="Z421" s="651"/>
      <c r="AA421" s="651"/>
    </row>
    <row r="422" spans="5:27" s="156" customFormat="1" ht="15">
      <c r="E422" s="162"/>
      <c r="V422" s="651"/>
      <c r="W422" s="651"/>
      <c r="X422" s="651"/>
      <c r="Y422" s="651"/>
      <c r="Z422" s="651"/>
      <c r="AA422" s="651"/>
    </row>
    <row r="423" spans="5:27" s="156" customFormat="1" ht="15">
      <c r="E423" s="162"/>
      <c r="V423" s="651"/>
      <c r="W423" s="651"/>
      <c r="X423" s="651"/>
      <c r="Y423" s="651"/>
      <c r="Z423" s="651"/>
      <c r="AA423" s="651"/>
    </row>
    <row r="424" spans="5:27" s="156" customFormat="1" ht="15">
      <c r="E424" s="162"/>
      <c r="V424" s="651"/>
      <c r="W424" s="651"/>
      <c r="X424" s="651"/>
      <c r="Y424" s="651"/>
      <c r="Z424" s="651"/>
      <c r="AA424" s="651"/>
    </row>
    <row r="425" spans="5:27" s="156" customFormat="1" ht="15">
      <c r="E425" s="162"/>
      <c r="V425" s="651"/>
      <c r="W425" s="651"/>
      <c r="X425" s="651"/>
      <c r="Y425" s="651"/>
      <c r="Z425" s="651"/>
      <c r="AA425" s="651"/>
    </row>
    <row r="426" spans="5:27" s="156" customFormat="1" ht="15">
      <c r="E426" s="162"/>
      <c r="V426" s="651"/>
      <c r="W426" s="651"/>
      <c r="X426" s="651"/>
      <c r="Y426" s="651"/>
      <c r="Z426" s="651"/>
      <c r="AA426" s="651"/>
    </row>
    <row r="427" spans="5:27" s="156" customFormat="1" ht="15">
      <c r="E427" s="162"/>
      <c r="V427" s="651"/>
      <c r="W427" s="651"/>
      <c r="X427" s="651"/>
      <c r="Y427" s="651"/>
      <c r="Z427" s="651"/>
      <c r="AA427" s="651"/>
    </row>
    <row r="428" spans="5:27" s="156" customFormat="1" ht="15">
      <c r="E428" s="162"/>
      <c r="V428" s="651"/>
      <c r="W428" s="651"/>
      <c r="X428" s="651"/>
      <c r="Y428" s="651"/>
      <c r="Z428" s="651"/>
      <c r="AA428" s="651"/>
    </row>
    <row r="429" spans="5:27" s="156" customFormat="1" ht="15">
      <c r="E429" s="162"/>
      <c r="V429" s="651"/>
      <c r="W429" s="651"/>
      <c r="X429" s="651"/>
      <c r="Y429" s="651"/>
      <c r="Z429" s="651"/>
      <c r="AA429" s="651"/>
    </row>
    <row r="430" spans="5:27" s="156" customFormat="1" ht="15">
      <c r="E430" s="162"/>
      <c r="V430" s="651"/>
      <c r="W430" s="651"/>
      <c r="X430" s="651"/>
      <c r="Y430" s="651"/>
      <c r="Z430" s="651"/>
      <c r="AA430" s="651"/>
    </row>
    <row r="431" spans="5:27" s="156" customFormat="1" ht="15">
      <c r="E431" s="162"/>
      <c r="V431" s="651"/>
      <c r="W431" s="651"/>
      <c r="X431" s="651"/>
      <c r="Y431" s="651"/>
      <c r="Z431" s="651"/>
      <c r="AA431" s="651"/>
    </row>
    <row r="432" spans="5:27" s="156" customFormat="1" ht="15">
      <c r="E432" s="162"/>
      <c r="V432" s="651"/>
      <c r="W432" s="651"/>
      <c r="X432" s="651"/>
      <c r="Y432" s="651"/>
      <c r="Z432" s="651"/>
      <c r="AA432" s="651"/>
    </row>
    <row r="433" spans="5:27" s="156" customFormat="1" ht="15">
      <c r="E433" s="162"/>
      <c r="V433" s="651"/>
      <c r="W433" s="651"/>
      <c r="X433" s="651"/>
      <c r="Y433" s="651"/>
      <c r="Z433" s="651"/>
      <c r="AA433" s="651"/>
    </row>
    <row r="434" spans="5:27" s="156" customFormat="1" ht="15">
      <c r="E434" s="162"/>
      <c r="V434" s="651"/>
      <c r="W434" s="651"/>
      <c r="X434" s="651"/>
      <c r="Y434" s="651"/>
      <c r="Z434" s="651"/>
      <c r="AA434" s="651"/>
    </row>
    <row r="435" spans="5:27" s="156" customFormat="1" ht="15">
      <c r="E435" s="162"/>
      <c r="V435" s="651"/>
      <c r="W435" s="651"/>
      <c r="X435" s="651"/>
      <c r="Y435" s="651"/>
      <c r="Z435" s="651"/>
      <c r="AA435" s="651"/>
    </row>
    <row r="436" spans="5:27" s="156" customFormat="1" ht="15">
      <c r="E436" s="162"/>
      <c r="V436" s="651"/>
      <c r="W436" s="651"/>
      <c r="X436" s="651"/>
      <c r="Y436" s="651"/>
      <c r="Z436" s="651"/>
      <c r="AA436" s="651"/>
    </row>
    <row r="437" spans="5:27" s="156" customFormat="1" ht="15">
      <c r="E437" s="162"/>
      <c r="V437" s="651"/>
      <c r="W437" s="651"/>
      <c r="X437" s="651"/>
      <c r="Y437" s="651"/>
      <c r="Z437" s="651"/>
      <c r="AA437" s="651"/>
    </row>
    <row r="438" spans="5:27" s="156" customFormat="1" ht="15">
      <c r="E438" s="162"/>
      <c r="V438" s="651"/>
      <c r="W438" s="651"/>
      <c r="X438" s="651"/>
      <c r="Y438" s="651"/>
      <c r="Z438" s="651"/>
      <c r="AA438" s="651"/>
    </row>
    <row r="439" spans="5:27" s="156" customFormat="1" ht="15">
      <c r="E439" s="162"/>
      <c r="V439" s="651"/>
      <c r="W439" s="651"/>
      <c r="X439" s="651"/>
      <c r="Y439" s="651"/>
      <c r="Z439" s="651"/>
      <c r="AA439" s="651"/>
    </row>
    <row r="440" spans="5:27" s="156" customFormat="1" ht="15">
      <c r="E440" s="162"/>
      <c r="V440" s="651"/>
      <c r="W440" s="651"/>
      <c r="X440" s="651"/>
      <c r="Y440" s="651"/>
      <c r="Z440" s="651"/>
      <c r="AA440" s="651"/>
    </row>
    <row r="441" spans="5:27" s="156" customFormat="1" ht="15">
      <c r="E441" s="162"/>
      <c r="V441" s="651"/>
      <c r="W441" s="651"/>
      <c r="X441" s="651"/>
      <c r="Y441" s="651"/>
      <c r="Z441" s="651"/>
      <c r="AA441" s="651"/>
    </row>
    <row r="442" spans="5:27" s="156" customFormat="1" ht="15">
      <c r="E442" s="162"/>
      <c r="V442" s="651"/>
      <c r="W442" s="651"/>
      <c r="X442" s="651"/>
      <c r="Y442" s="651"/>
      <c r="Z442" s="651"/>
      <c r="AA442" s="651"/>
    </row>
    <row r="443" spans="5:27" s="156" customFormat="1" ht="15">
      <c r="E443" s="162"/>
      <c r="V443" s="651"/>
      <c r="W443" s="651"/>
      <c r="X443" s="651"/>
      <c r="Y443" s="651"/>
      <c r="Z443" s="651"/>
      <c r="AA443" s="651"/>
    </row>
    <row r="444" spans="5:27" s="156" customFormat="1" ht="15">
      <c r="E444" s="162"/>
      <c r="V444" s="651"/>
      <c r="W444" s="651"/>
      <c r="X444" s="651"/>
      <c r="Y444" s="651"/>
      <c r="Z444" s="651"/>
      <c r="AA444" s="651"/>
    </row>
    <row r="445" spans="5:27" s="156" customFormat="1" ht="15">
      <c r="E445" s="162"/>
      <c r="V445" s="651"/>
      <c r="W445" s="651"/>
      <c r="X445" s="651"/>
      <c r="Y445" s="651"/>
      <c r="Z445" s="651"/>
      <c r="AA445" s="651"/>
    </row>
    <row r="446" spans="5:27" s="156" customFormat="1" ht="15">
      <c r="E446" s="162"/>
      <c r="V446" s="651"/>
      <c r="W446" s="651"/>
      <c r="X446" s="651"/>
      <c r="Y446" s="651"/>
      <c r="Z446" s="651"/>
      <c r="AA446" s="651"/>
    </row>
    <row r="447" spans="5:27" s="156" customFormat="1" ht="15">
      <c r="E447" s="162"/>
      <c r="V447" s="651"/>
      <c r="W447" s="651"/>
      <c r="X447" s="651"/>
      <c r="Y447" s="651"/>
      <c r="Z447" s="651"/>
      <c r="AA447" s="651"/>
    </row>
    <row r="448" spans="5:27" s="156" customFormat="1" ht="15">
      <c r="E448" s="162"/>
      <c r="V448" s="651"/>
      <c r="W448" s="651"/>
      <c r="X448" s="651"/>
      <c r="Y448" s="651"/>
      <c r="Z448" s="651"/>
      <c r="AA448" s="651"/>
    </row>
    <row r="449" spans="5:27" s="156" customFormat="1" ht="15">
      <c r="E449" s="162"/>
      <c r="V449" s="651"/>
      <c r="W449" s="651"/>
      <c r="X449" s="651"/>
      <c r="Y449" s="651"/>
      <c r="Z449" s="651"/>
      <c r="AA449" s="651"/>
    </row>
    <row r="450" spans="5:27" s="156" customFormat="1" ht="15">
      <c r="E450" s="162"/>
      <c r="V450" s="651"/>
      <c r="W450" s="651"/>
      <c r="X450" s="651"/>
      <c r="Y450" s="651"/>
      <c r="Z450" s="651"/>
      <c r="AA450" s="651"/>
    </row>
    <row r="451" spans="5:27" s="156" customFormat="1" ht="15">
      <c r="E451" s="162"/>
      <c r="V451" s="651"/>
      <c r="W451" s="651"/>
      <c r="X451" s="651"/>
      <c r="Y451" s="651"/>
      <c r="Z451" s="651"/>
      <c r="AA451" s="651"/>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row r="600" spans="3:7" ht="15">
      <c r="C600" s="340"/>
      <c r="D600" s="340"/>
      <c r="E600" s="348"/>
      <c r="F600" s="340"/>
      <c r="G600" s="340"/>
    </row>
  </sheetData>
  <sheetProtection algorithmName="SHA-512" hashValue="4F0OMqmKM1LFahL8LdRPVYVkBxP60Qewjq89M6beybryvn2OvPbiIrfF2P0qjKiz7xPZvNKnvAFLbmfCSghTtg==" saltValue="DGJ2xH6PgGSgZ74cy/Erqg==" spinCount="100000" sheet="1" objects="1" scenarios="1"/>
  <mergeCells count="10">
    <mergeCell ref="I44:L44"/>
    <mergeCell ref="I45:L45"/>
    <mergeCell ref="C44:E44"/>
    <mergeCell ref="I46:L46"/>
    <mergeCell ref="I47:L47"/>
    <mergeCell ref="C35:E43"/>
    <mergeCell ref="C45:E45"/>
    <mergeCell ref="F39:H39"/>
    <mergeCell ref="F40:H40"/>
    <mergeCell ref="F41:H41"/>
  </mergeCells>
  <conditionalFormatting sqref="M4:M34">
    <cfRule type="cellIs" priority="202" dxfId="100" operator="greaterThan">
      <formula>0</formula>
    </cfRule>
  </conditionalFormatting>
  <conditionalFormatting sqref="M35">
    <cfRule type="cellIs" priority="395" dxfId="3" operator="greaterThan">
      <formula>0</formula>
    </cfRule>
  </conditionalFormatting>
  <conditionalFormatting sqref="O4:O34">
    <cfRule type="cellIs" priority="199" dxfId="29" operator="equal">
      <formula>"                            Steve"</formula>
    </cfRule>
    <cfRule type="cellIs" priority="200" dxfId="97" operator="equal">
      <formula>"                            you"</formula>
    </cfRule>
    <cfRule type="cellIs" priority="201" dxfId="24" operator="greaterThan">
      <formula>$O$39</formula>
    </cfRule>
  </conditionalFormatting>
  <conditionalFormatting sqref="O37">
    <cfRule type="cellIs" priority="378" dxfId="3" operator="greaterThan">
      <formula>$O$39</formula>
    </cfRule>
  </conditionalFormatting>
  <conditionalFormatting sqref="Q4:Q34">
    <cfRule type="cellIs" priority="251" dxfId="6" operator="greaterThan">
      <formula>$Q$39</formula>
    </cfRule>
  </conditionalFormatting>
  <conditionalFormatting sqref="Q36">
    <cfRule type="cellIs" priority="223" dxfId="2" operator="equal">
      <formula>$Q$41+AVERAGE($Q$4:$Q$34)</formula>
    </cfRule>
    <cfRule type="cellIs" priority="237" dxfId="4" operator="greaterThan">
      <formula>$Q$41</formula>
    </cfRule>
  </conditionalFormatting>
  <conditionalFormatting sqref="Q37">
    <cfRule type="cellIs" priority="265" dxfId="3" operator="greaterThan">
      <formula>$Q$39</formula>
    </cfRule>
    <cfRule type="cellIs" priority="264" dxfId="2" operator="equal">
      <formula>$Q$39+MAX($Q$4:$Q$34)</formula>
    </cfRule>
  </conditionalFormatting>
  <conditionalFormatting sqref="R4:R34">
    <cfRule type="cellIs" priority="196" dxfId="6" operator="between">
      <formula>$R$39</formula>
      <formula>99999</formula>
    </cfRule>
  </conditionalFormatting>
  <conditionalFormatting sqref="R36">
    <cfRule type="cellIs" priority="236" dxfId="2" operator="equal">
      <formula>$R$41+AVERAGE($R$4:$R$34)</formula>
    </cfRule>
    <cfRule type="cellIs" priority="389" dxfId="4" operator="greaterThan">
      <formula>$R$41</formula>
    </cfRule>
  </conditionalFormatting>
  <conditionalFormatting sqref="R37">
    <cfRule type="cellIs" priority="298" dxfId="3" operator="greaterThan">
      <formula>$R$39</formula>
    </cfRule>
    <cfRule type="cellIs" priority="297" dxfId="2" operator="equal">
      <formula>$R$39+MAX($R$4:$R$34)</formula>
    </cfRule>
  </conditionalFormatting>
  <conditionalFormatting sqref="S4:S34">
    <cfRule type="cellIs" priority="906" dxfId="6" operator="lessThan">
      <formula>$S$40</formula>
    </cfRule>
  </conditionalFormatting>
  <conditionalFormatting sqref="S36">
    <cfRule type="cellIs" priority="169" dxfId="4" operator="lessThan">
      <formula>$S$41</formula>
    </cfRule>
    <cfRule type="cellIs" priority="168" dxfId="2" operator="equal">
      <formula>$S$41+AVERAGE($S$4:$S$34)</formula>
    </cfRule>
  </conditionalFormatting>
  <conditionalFormatting sqref="S37">
    <cfRule type="cellIs" priority="291" dxfId="2" operator="equal">
      <formula>$S$39+MAX($S$4:$S$34)</formula>
    </cfRule>
    <cfRule type="cellIs" priority="292" dxfId="3" operator="greaterThan">
      <formula>$S$39</formula>
    </cfRule>
  </conditionalFormatting>
  <conditionalFormatting sqref="S38">
    <cfRule type="cellIs" priority="188" dxfId="2" operator="equal">
      <formula>$S$40+MIN($S$4:$S$34)</formula>
    </cfRule>
    <cfRule type="cellIs" priority="391" dxfId="3" operator="lessThan">
      <formula>$S$40</formula>
    </cfRule>
  </conditionalFormatting>
  <conditionalFormatting sqref="T4:T34">
    <cfRule type="cellIs" priority="134" dxfId="24" operator="greaterThan">
      <formula>$T$41</formula>
    </cfRule>
  </conditionalFormatting>
  <conditionalFormatting sqref="U4:U34">
    <cfRule type="cellIs" priority="128" dxfId="24" operator="greaterThan">
      <formula>$U$41</formula>
    </cfRule>
  </conditionalFormatting>
  <conditionalFormatting sqref="W4:W34">
    <cfRule type="cellIs" priority="245" dxfId="6" operator="greaterThan">
      <formula>$W$39</formula>
    </cfRule>
  </conditionalFormatting>
  <conditionalFormatting sqref="W36">
    <cfRule type="cellIs" priority="220" dxfId="4" operator="greaterThan">
      <formula>$W$41</formula>
    </cfRule>
    <cfRule type="cellIs" priority="219" dxfId="2" operator="equal">
      <formula>$W$41+AVERAGE($W$4:$W$34)</formula>
    </cfRule>
  </conditionalFormatting>
  <conditionalFormatting sqref="W37">
    <cfRule type="cellIs" priority="261" dxfId="3" operator="greaterThan">
      <formula>$W$39</formula>
    </cfRule>
    <cfRule type="cellIs" priority="189" dxfId="2" operator="equal">
      <formula>$W$39+MAX($W$4:$W$34)</formula>
    </cfRule>
  </conditionalFormatting>
  <conditionalFormatting sqref="X4:X34">
    <cfRule type="cellIs" priority="194" dxfId="6" operator="between">
      <formula>$X$39</formula>
      <formula>9999</formula>
    </cfRule>
  </conditionalFormatting>
  <conditionalFormatting sqref="X36">
    <cfRule type="cellIs" priority="233" dxfId="4" operator="greaterThan">
      <formula>$X$41</formula>
    </cfRule>
    <cfRule type="cellIs" priority="232" dxfId="2" operator="equal">
      <formula>$X$41+AVERAGE($X$4:$X$34)</formula>
    </cfRule>
  </conditionalFormatting>
  <conditionalFormatting sqref="X37">
    <cfRule type="cellIs" priority="290" dxfId="3" operator="greaterThan">
      <formula>$X$39</formula>
    </cfRule>
    <cfRule type="cellIs" priority="289" dxfId="2" operator="equal">
      <formula>$X$39+MAX($X$4:$X$34)</formula>
    </cfRule>
  </conditionalFormatting>
  <conditionalFormatting sqref="Y36">
    <cfRule type="cellIs" priority="165" dxfId="4" operator="lessThan">
      <formula>$Y$41</formula>
    </cfRule>
    <cfRule type="cellIs" priority="164" dxfId="2" operator="equal">
      <formula>$Y$41+AVERAGE($Y$4:$Y$34)</formula>
    </cfRule>
  </conditionalFormatting>
  <conditionalFormatting sqref="Y37">
    <cfRule type="cellIs" priority="287" dxfId="2" operator="equal">
      <formula>$Y$39+MAX($Y$4:$Y$34)</formula>
    </cfRule>
    <cfRule type="cellIs" priority="288" dxfId="3" operator="greaterThan">
      <formula>$Y$39</formula>
    </cfRule>
  </conditionalFormatting>
  <conditionalFormatting sqref="Y38">
    <cfRule type="cellIs" priority="178" dxfId="2" operator="equal">
      <formula>$Y$40+MIN($Y$4:$Y$34)</formula>
    </cfRule>
    <cfRule type="cellIs" priority="179" dxfId="3" operator="lessThan">
      <formula>$Y$40</formula>
    </cfRule>
  </conditionalFormatting>
  <conditionalFormatting sqref="Z4:Z34">
    <cfRule type="cellIs" priority="6" dxfId="24" operator="greaterThan">
      <formula>$Z$41</formula>
    </cfRule>
  </conditionalFormatting>
  <conditionalFormatting sqref="AA4:AA34">
    <cfRule type="cellIs" priority="5" dxfId="24" operator="greaterThan">
      <formula>$AA$41</formula>
    </cfRule>
  </conditionalFormatting>
  <conditionalFormatting sqref="AC4:AC34">
    <cfRule type="cellIs" priority="244" dxfId="6" operator="greaterThan">
      <formula>$AC$39</formula>
    </cfRule>
  </conditionalFormatting>
  <conditionalFormatting sqref="AC36">
    <cfRule type="cellIs" priority="217" dxfId="2" operator="equal">
      <formula>$AC$41+AVERAGE($AC$4:$AC$34)</formula>
    </cfRule>
    <cfRule type="cellIs" priority="218" dxfId="4" operator="greaterThan">
      <formula>$AC$41</formula>
    </cfRule>
  </conditionalFormatting>
  <conditionalFormatting sqref="AC37">
    <cfRule type="cellIs" priority="258" dxfId="2" operator="equal">
      <formula>$AC$39+MAX($AC$4:$AC$34)</formula>
    </cfRule>
    <cfRule type="cellIs" priority="259" dxfId="3" operator="greaterThan">
      <formula>$AC$39</formula>
    </cfRule>
  </conditionalFormatting>
  <conditionalFormatting sqref="AD4:AD34">
    <cfRule type="cellIs" priority="193" dxfId="6" operator="between">
      <formula>$AD$39</formula>
      <formula>9999</formula>
    </cfRule>
  </conditionalFormatting>
  <conditionalFormatting sqref="AD36">
    <cfRule type="cellIs" priority="231" dxfId="4" operator="greaterThan">
      <formula>$AD$41</formula>
    </cfRule>
    <cfRule type="cellIs" priority="230" dxfId="2" operator="equal">
      <formula>$AD$41+AVERAGE($AD$4:$AD$34)</formula>
    </cfRule>
  </conditionalFormatting>
  <conditionalFormatting sqref="AD37">
    <cfRule type="cellIs" priority="285" dxfId="2" operator="equal">
      <formula>$AD$39+MAX($AD$4:$AD$34)</formula>
    </cfRule>
    <cfRule type="cellIs" priority="286" dxfId="3" operator="greaterThan">
      <formula>$AD$39</formula>
    </cfRule>
  </conditionalFormatting>
  <conditionalFormatting sqref="AE4:AE34">
    <cfRule type="cellIs" priority="1003" dxfId="6" operator="lessThan">
      <formula>$AE$40</formula>
    </cfRule>
  </conditionalFormatting>
  <conditionalFormatting sqref="AE36">
    <cfRule type="cellIs" priority="162" dxfId="2" operator="equal">
      <formula>$AE$41+AVERAGE($AE$4:$AE$34)</formula>
    </cfRule>
    <cfRule type="cellIs" priority="163" dxfId="4" operator="lessThan">
      <formula>$AE$41</formula>
    </cfRule>
  </conditionalFormatting>
  <conditionalFormatting sqref="AE37">
    <cfRule type="cellIs" priority="283" dxfId="2" operator="equal">
      <formula>$AE$39+MAX($AE$4:$AE$34)</formula>
    </cfRule>
    <cfRule type="cellIs" priority="284" dxfId="3" operator="greaterThan">
      <formula>$AE$39</formula>
    </cfRule>
  </conditionalFormatting>
  <conditionalFormatting sqref="AE38">
    <cfRule type="cellIs" priority="177" dxfId="3" operator="lessThan">
      <formula>$AE$40</formula>
    </cfRule>
    <cfRule type="cellIs" priority="176" dxfId="2" operator="equal">
      <formula>$AE$40+MIN($AE$4:$AE$34)</formula>
    </cfRule>
  </conditionalFormatting>
  <conditionalFormatting sqref="AF4:AF34">
    <cfRule type="cellIs" priority="33" dxfId="24" operator="greaterThan">
      <formula>$AF$41</formula>
    </cfRule>
  </conditionalFormatting>
  <conditionalFormatting sqref="AG4:AG34">
    <cfRule type="cellIs" priority="32" dxfId="24" operator="greaterThan">
      <formula>$AG$41</formula>
    </cfRule>
  </conditionalFormatting>
  <conditionalFormatting sqref="AI4 AI6 AI8 AI10 AI12 AI14 AI16 AI18 AI20 AI22 AI24 AI26 AI28 AI30 AI32 AI34">
    <cfRule type="containsBlanks" priority="314" dxfId="37">
      <formula>LEN(TRIM(AI4))=0</formula>
    </cfRule>
  </conditionalFormatting>
  <conditionalFormatting sqref="AI4:AI34">
    <cfRule type="cellIs" priority="315" dxfId="6" operator="lessThan">
      <formula>$AI$40</formula>
    </cfRule>
  </conditionalFormatting>
  <conditionalFormatting sqref="AI5 AI7 AI9 AI11 AI13 AI15 AI17 AI19 AI21 AI23 AI25 AI27 AI29 AI31 AI33">
    <cfRule type="containsBlanks" priority="312" dxfId="29">
      <formula>LEN(TRIM(AI5))=0</formula>
    </cfRule>
  </conditionalFormatting>
  <conditionalFormatting sqref="AI36">
    <cfRule type="cellIs" priority="353" dxfId="4" operator="lessThan">
      <formula>$AI$41</formula>
    </cfRule>
  </conditionalFormatting>
  <conditionalFormatting sqref="AI38">
    <cfRule type="cellIs" priority="397" dxfId="3" operator="lessThan">
      <formula>$AI$40</formula>
    </cfRule>
  </conditionalFormatting>
  <conditionalFormatting sqref="AK4 AK6 AK8 AK10 AK12 AK14 AK16 AK18 AK20 AK22 AK24 AK26 AK28 AK30 AK32 AK34">
    <cfRule type="containsBlanks" priority="732" dxfId="32">
      <formula>LEN(TRIM(AK4))=0</formula>
    </cfRule>
  </conditionalFormatting>
  <conditionalFormatting sqref="AK4:AK34">
    <cfRule type="cellIs" priority="1005" dxfId="24" operator="lessThan">
      <formula>$AK$40</formula>
    </cfRule>
    <cfRule type="cellIs" priority="903" dxfId="30" operator="greaterThan">
      <formula>$AK$39</formula>
    </cfRule>
  </conditionalFormatting>
  <conditionalFormatting sqref="AK5 AK7 AK9 AK11 AK13 AK15 AK17 AK19 AK21 AK23 AK25 AK27 AK29 AK31 AK33">
    <cfRule type="containsBlanks" priority="882" dxfId="29">
      <formula>LEN(TRIM(AK5))=0</formula>
    </cfRule>
  </conditionalFormatting>
  <conditionalFormatting sqref="AK37">
    <cfRule type="cellIs" priority="386" dxfId="28" operator="greaterThan">
      <formula>$AK$39</formula>
    </cfRule>
  </conditionalFormatting>
  <conditionalFormatting sqref="AK38">
    <cfRule type="cellIs" priority="385" dxfId="3" operator="lessThan">
      <formula>$AK$40</formula>
    </cfRule>
  </conditionalFormatting>
  <conditionalFormatting sqref="AM4:AM34">
    <cfRule type="cellIs" priority="795" dxfId="6" operator="greaterThan">
      <formula>$AM$39</formula>
    </cfRule>
  </conditionalFormatting>
  <conditionalFormatting sqref="AM37">
    <cfRule type="cellIs" priority="384" dxfId="3" operator="greaterThan">
      <formula>$AM$39</formula>
    </cfRule>
  </conditionalFormatting>
  <conditionalFormatting sqref="AO4:AO34">
    <cfRule type="cellIs" priority="310" dxfId="24" operator="greaterThan">
      <formula>$AO$39</formula>
    </cfRule>
  </conditionalFormatting>
  <conditionalFormatting sqref="AO36">
    <cfRule type="cellIs" priority="309" dxfId="4" operator="greaterThan">
      <formula>$AO$41</formula>
    </cfRule>
  </conditionalFormatting>
  <conditionalFormatting sqref="AO37">
    <cfRule type="cellIs" priority="308" dxfId="3" operator="greaterThan">
      <formula>$AO$39</formula>
    </cfRule>
  </conditionalFormatting>
  <conditionalFormatting sqref="AP4:AP34">
    <cfRule type="cellIs" priority="145" dxfId="6" operator="greaterThan">
      <formula>$AP$39</formula>
    </cfRule>
  </conditionalFormatting>
  <conditionalFormatting sqref="AP36">
    <cfRule type="cellIs" priority="142" dxfId="4" operator="greaterThan">
      <formula>$AP$41</formula>
    </cfRule>
    <cfRule type="cellIs" priority="141" dxfId="2" operator="equal">
      <formula>$AP$41+AVERAGE($AP$4:$AP$34)</formula>
    </cfRule>
  </conditionalFormatting>
  <conditionalFormatting sqref="AP37">
    <cfRule type="cellIs" priority="30" dxfId="3" operator="greaterThan">
      <formula>$AP$39</formula>
    </cfRule>
    <cfRule type="cellIs" priority="29" dxfId="2" operator="equal">
      <formula>$AP$39+MAX($AP$4:$AP$34)</formula>
    </cfRule>
  </conditionalFormatting>
  <conditionalFormatting sqref="AQ4:AQ34">
    <cfRule type="cellIs" priority="140" dxfId="6" operator="between">
      <formula>$AQ$39</formula>
      <formula>9999</formula>
    </cfRule>
  </conditionalFormatting>
  <conditionalFormatting sqref="AQ36">
    <cfRule type="cellIs" priority="28" dxfId="4" operator="greaterThan">
      <formula>$AQ$41</formula>
    </cfRule>
    <cfRule type="cellIs" priority="27" dxfId="2" operator="equal">
      <formula>$AQ$41+AVERAGE($AQ$4:$AQ$34)</formula>
    </cfRule>
  </conditionalFormatting>
  <conditionalFormatting sqref="AQ37">
    <cfRule type="cellIs" priority="147" dxfId="3" operator="greaterThan">
      <formula>$AQ$39</formula>
    </cfRule>
    <cfRule type="cellIs" priority="146" dxfId="2" operator="equal">
      <formula>$AQ$39+MAX($AQ$4:$AQ$34)</formula>
    </cfRule>
  </conditionalFormatting>
  <conditionalFormatting sqref="AR4:AR34">
    <cfRule type="cellIs" priority="241" dxfId="6" operator="greaterThan">
      <formula>$AR$39</formula>
    </cfRule>
  </conditionalFormatting>
  <conditionalFormatting sqref="AR36">
    <cfRule type="cellIs" priority="211" dxfId="2" operator="equal">
      <formula>$AR$41+AVERAGE($AR$4:$AR$34)</formula>
    </cfRule>
    <cfRule type="cellIs" priority="212" dxfId="4" operator="greaterThan">
      <formula>$AR$41</formula>
    </cfRule>
  </conditionalFormatting>
  <conditionalFormatting sqref="AR37">
    <cfRule type="cellIs" priority="253" dxfId="3" operator="greaterThan">
      <formula>$AR$39</formula>
    </cfRule>
    <cfRule type="cellIs" priority="252" dxfId="2" operator="equal">
      <formula>$AR$39+MAX($AR$4:$AR$34)</formula>
    </cfRule>
  </conditionalFormatting>
  <conditionalFormatting sqref="AS4:AS34">
    <cfRule type="cellIs" priority="190" dxfId="6" operator="between">
      <formula>$AS$39</formula>
      <formula>9999</formula>
    </cfRule>
  </conditionalFormatting>
  <conditionalFormatting sqref="AS36">
    <cfRule type="cellIs" priority="224" dxfId="2" operator="equal">
      <formula>$AS$41+AVERAGE($AS$4:$AS$34)</formula>
    </cfRule>
    <cfRule type="cellIs" priority="225" dxfId="4" operator="greaterThan">
      <formula>$AS$41</formula>
    </cfRule>
  </conditionalFormatting>
  <conditionalFormatting sqref="AS37">
    <cfRule type="cellIs" priority="274" dxfId="3" operator="greaterThan">
      <formula>$AS$39</formula>
    </cfRule>
    <cfRule type="cellIs" priority="273" dxfId="2" operator="equal">
      <formula>$AS$39+MAX($AS$4:$AS$34)</formula>
    </cfRule>
  </conditionalFormatting>
  <dataValidations count="5">
    <dataValidation type="decimal" allowBlank="1" showInputMessage="1" showErrorMessage="1" error="Enter Numbers Only" sqref="V42:AA1048576 V1:Y3 Z2:AA2">
      <formula1>0</formula1>
      <formula2>99999999</formula2>
    </dataValidation>
    <dataValidation type="decimal" allowBlank="1" showInputMessage="1" showErrorMessage="1" errorTitle="Numbers Only" error="Enter Numbers Only" sqref="V4:AK35 AN36:AN41 AP39:AQ41 AM39 AO39 AO41 AR39:AS41 I4:U41 V36:AL41">
      <formula1>0</formula1>
      <formula2>99999999</formula2>
    </dataValidation>
    <dataValidation type="decimal" allowBlank="1" showInputMessage="1" showErrorMessage="1" errorTitle="Numbers Only" error="Enter Nubers Only" sqref="AM40:AM41 AM4:AM38 AO4:AO38 AO40 AR4:AR38 AP4:AQ38">
      <formula1>0</formula1>
      <formula2>99999999</formula2>
    </dataValidation>
    <dataValidation allowBlank="1" showInputMessage="1" showErrorMessage="1" errorTitle="Numbers Only" error="Enter Numbers Only" sqref="U4:U34"/>
    <dataValidation allowBlank="1" showInputMessage="1" showErrorMessage="1" error="Only the less than symbol &quot;&lt;&quot; may be entered in this column." sqref="AL4:AL34 AN4:AN34"/>
  </dataValidations>
  <printOptions horizontalCentered="1" verticalCentered="1"/>
  <pageMargins left="0" right="0" top="0.65" bottom="0.25" header="0.3" footer="0.3"/>
  <pageSetup fitToWidth="0" fitToHeight="1" horizontalDpi="600" verticalDpi="600" orientation="landscape"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DB598"/>
  <sheetViews>
    <sheetView zoomScale="60" zoomScaleNormal="60" zoomScalePageLayoutView="55" workbookViewId="0" topLeftCell="AA1">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106" width="8.7109375" style="156" customWidth="1"/>
    <col min="107" max="16384" width="8.7109375" style="19" customWidth="1"/>
  </cols>
  <sheetData>
    <row r="1" spans="2:106"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5"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row>
    <row r="2" spans="2:106" s="6" customFormat="1" ht="111" customHeight="1" hidden="1" thickBot="1">
      <c r="B2" s="88"/>
      <c r="C2" s="7"/>
      <c r="D2" s="7"/>
      <c r="E2" s="8"/>
      <c r="F2" s="9"/>
      <c r="G2" s="9"/>
      <c r="H2" s="9" t="s">
        <v>227</v>
      </c>
      <c r="I2" s="10">
        <v>46529</v>
      </c>
      <c r="J2" s="337">
        <v>50050</v>
      </c>
      <c r="K2" s="505"/>
      <c r="L2" s="505">
        <v>50050</v>
      </c>
      <c r="M2" s="505">
        <v>80998</v>
      </c>
      <c r="N2" s="505">
        <v>10</v>
      </c>
      <c r="O2" s="503" t="s">
        <v>228</v>
      </c>
      <c r="P2" s="304">
        <v>80082</v>
      </c>
      <c r="Q2" s="3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row>
    <row r="3" spans="2:106" s="6" customFormat="1" ht="220.5" customHeight="1" hidden="1" thickBot="1">
      <c r="B3" s="89" t="s">
        <v>165</v>
      </c>
      <c r="C3" s="16" t="s">
        <v>236</v>
      </c>
      <c r="D3" s="16" t="s">
        <v>237</v>
      </c>
      <c r="E3" s="32" t="s">
        <v>238</v>
      </c>
      <c r="F3" s="16" t="s">
        <v>239</v>
      </c>
      <c r="G3" s="16" t="s">
        <v>240</v>
      </c>
      <c r="H3" s="16" t="s">
        <v>241</v>
      </c>
      <c r="I3" s="14" t="s">
        <v>242</v>
      </c>
      <c r="J3" s="338" t="s">
        <v>243</v>
      </c>
      <c r="K3" s="334" t="s">
        <v>244</v>
      </c>
      <c r="L3" s="334" t="s">
        <v>246</v>
      </c>
      <c r="M3" s="334" t="s">
        <v>247</v>
      </c>
      <c r="N3" s="334" t="s">
        <v>248</v>
      </c>
      <c r="O3" s="335" t="s">
        <v>249</v>
      </c>
      <c r="P3" s="4" t="s">
        <v>250</v>
      </c>
      <c r="Q3" s="5"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row>
    <row r="4" spans="2:45" ht="21" customHeight="1">
      <c r="B4" s="88"/>
      <c r="C4" s="325" t="str">
        <f>'Permit Limits'!E5</f>
        <v>TN0020621</v>
      </c>
      <c r="D4" s="325" t="str">
        <f>'Permit Limits'!D10</f>
        <v>External Outfall</v>
      </c>
      <c r="E4" s="326" t="str">
        <f>'Permit Limits'!E10</f>
        <v>001</v>
      </c>
      <c r="F4" s="325">
        <f>'Permit Limits'!H5</f>
        <v>2024</v>
      </c>
      <c r="G4" s="325" t="s">
        <v>327</v>
      </c>
      <c r="H4" s="327">
        <v>1</v>
      </c>
      <c r="I4" s="52"/>
      <c r="J4" s="53"/>
      <c r="K4" s="53"/>
      <c r="L4" s="53"/>
      <c r="M4" s="65"/>
      <c r="N4" s="65"/>
      <c r="O4" s="67"/>
      <c r="P4" s="64"/>
      <c r="Q4" s="65"/>
      <c r="R4" s="354" t="str">
        <f>IF(Q4&lt;&gt;0,(8.34*L4*Q4),"")</f>
        <v/>
      </c>
      <c r="S4" s="354" t="str">
        <f>IF(P4&lt;&gt;0,(1-Q4/P4)*100,"")</f>
        <v/>
      </c>
      <c r="T4" s="299"/>
      <c r="U4" s="68"/>
      <c r="V4" s="656"/>
      <c r="W4" s="53"/>
      <c r="X4" s="657" t="str">
        <f aca="true" t="shared" si="0" ref="X4:X32">IF(W4&lt;&gt;0,(8.34*L4*W4),"")</f>
        <v/>
      </c>
      <c r="Y4" s="657" t="str">
        <f aca="true" t="shared" si="1" ref="Y4:Y32">IF(V4&lt;&gt;0,(1-W4/V4)*100,"")</f>
        <v/>
      </c>
      <c r="Z4" s="306"/>
      <c r="AA4" s="615"/>
      <c r="AB4" s="64"/>
      <c r="AC4" s="65"/>
      <c r="AD4" s="354" t="str">
        <f aca="true" t="shared" si="2" ref="AD4:AD32">IF(AC4&lt;&gt;0,(8.34*L4*AC4),"")</f>
        <v/>
      </c>
      <c r="AE4" s="354" t="str">
        <f>IF(AB4&lt;&gt;0,(1-AC4/AB4)*100,"")</f>
        <v/>
      </c>
      <c r="AF4" s="65"/>
      <c r="AG4" s="65"/>
      <c r="AH4" s="64"/>
      <c r="AI4" s="67"/>
      <c r="AJ4" s="64"/>
      <c r="AK4" s="67"/>
      <c r="AL4" s="302"/>
      <c r="AM4" s="69"/>
      <c r="AN4" s="55"/>
      <c r="AO4" s="68"/>
      <c r="AP4" s="299"/>
      <c r="AQ4" s="356" t="str">
        <f aca="true" t="shared" si="3" ref="AQ4:AQ32">IF(AP4&lt;&gt;0,(8.34*L4*AP4),"")</f>
        <v/>
      </c>
      <c r="AR4" s="65"/>
      <c r="AS4" s="354" t="str">
        <f aca="true" t="shared" si="4" ref="AS4:AS32">IF(AR4&lt;&gt;0,(8.34*L4*AR4),"")</f>
        <v/>
      </c>
    </row>
    <row r="5" spans="2:45" ht="21" customHeight="1">
      <c r="B5" s="88"/>
      <c r="C5" s="329" t="str">
        <f>C4</f>
        <v>TN0020621</v>
      </c>
      <c r="D5" s="329" t="str">
        <f>D4</f>
        <v>External Outfall</v>
      </c>
      <c r="E5" s="328" t="str">
        <f>E4</f>
        <v>001</v>
      </c>
      <c r="F5" s="329">
        <f>F4</f>
        <v>2024</v>
      </c>
      <c r="G5" s="329" t="s">
        <v>327</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05"/>
      <c r="AH5" s="116"/>
      <c r="AI5" s="113"/>
      <c r="AJ5" s="116"/>
      <c r="AK5" s="113"/>
      <c r="AL5" s="56"/>
      <c r="AM5" s="70"/>
      <c r="AN5" s="57"/>
      <c r="AO5" s="113"/>
      <c r="AP5" s="105"/>
      <c r="AQ5" s="350" t="str">
        <f t="shared" si="3"/>
        <v/>
      </c>
      <c r="AR5" s="105"/>
      <c r="AS5" s="350" t="str">
        <f t="shared" si="4"/>
        <v/>
      </c>
    </row>
    <row r="6" spans="2:45" ht="21" customHeight="1">
      <c r="B6" s="88"/>
      <c r="C6" s="329" t="str">
        <f aca="true" t="shared" si="5" ref="C6:C32">C5</f>
        <v>TN0020621</v>
      </c>
      <c r="D6" s="329" t="str">
        <f aca="true" t="shared" si="6" ref="D6:D32">D5</f>
        <v>External Outfall</v>
      </c>
      <c r="E6" s="328" t="str">
        <f aca="true" t="shared" si="7" ref="E6:E32">E5</f>
        <v>001</v>
      </c>
      <c r="F6" s="329">
        <f>F4</f>
        <v>2024</v>
      </c>
      <c r="G6" s="329" t="s">
        <v>327</v>
      </c>
      <c r="H6" s="330">
        <v>3</v>
      </c>
      <c r="I6" s="108"/>
      <c r="J6" s="111"/>
      <c r="K6" s="111"/>
      <c r="L6" s="111"/>
      <c r="M6" s="106"/>
      <c r="N6" s="106"/>
      <c r="O6" s="114"/>
      <c r="P6" s="117"/>
      <c r="Q6" s="106"/>
      <c r="R6" s="350" t="str">
        <f>IF(Q6&lt;&gt;0,(8.34*L6*Q6),"")</f>
        <v/>
      </c>
      <c r="S6" s="350" t="str">
        <f aca="true" t="shared" si="8" ref="S6:S31">IF(P6&lt;&gt;0,(1-Q6/P6)*100,"")</f>
        <v/>
      </c>
      <c r="T6" s="106"/>
      <c r="U6" s="114"/>
      <c r="V6" s="619"/>
      <c r="W6" s="111"/>
      <c r="X6" s="617" t="str">
        <f t="shared" si="0"/>
        <v/>
      </c>
      <c r="Y6" s="617" t="str">
        <f t="shared" si="1"/>
        <v/>
      </c>
      <c r="Z6" s="111"/>
      <c r="AA6" s="620"/>
      <c r="AB6" s="117"/>
      <c r="AC6" s="106"/>
      <c r="AD6" s="350" t="str">
        <f t="shared" si="2"/>
        <v/>
      </c>
      <c r="AE6" s="350" t="str">
        <f aca="true" t="shared" si="9" ref="AE6:AE31">IF(AB6&lt;&gt;0,(1-AC6/AB6)*100,"")</f>
        <v/>
      </c>
      <c r="AF6" s="106"/>
      <c r="AG6" s="106"/>
      <c r="AH6" s="117"/>
      <c r="AI6" s="114"/>
      <c r="AJ6" s="117"/>
      <c r="AK6" s="114"/>
      <c r="AL6" s="58"/>
      <c r="AM6" s="71"/>
      <c r="AN6" s="59"/>
      <c r="AO6" s="114"/>
      <c r="AP6" s="106"/>
      <c r="AQ6" s="350" t="str">
        <f t="shared" si="3"/>
        <v/>
      </c>
      <c r="AR6" s="106"/>
      <c r="AS6" s="350" t="str">
        <f t="shared" si="4"/>
        <v/>
      </c>
    </row>
    <row r="7" spans="2:45" ht="21" customHeight="1">
      <c r="B7" s="88"/>
      <c r="C7" s="329" t="str">
        <f t="shared" si="5"/>
        <v>TN0020621</v>
      </c>
      <c r="D7" s="329" t="str">
        <f t="shared" si="6"/>
        <v>External Outfall</v>
      </c>
      <c r="E7" s="328" t="str">
        <f t="shared" si="7"/>
        <v>001</v>
      </c>
      <c r="F7" s="329">
        <f aca="true" t="shared" si="10" ref="F7:F32">F5</f>
        <v>2024</v>
      </c>
      <c r="G7" s="329" t="s">
        <v>327</v>
      </c>
      <c r="H7" s="330">
        <v>4</v>
      </c>
      <c r="I7" s="104"/>
      <c r="J7" s="110"/>
      <c r="K7" s="110"/>
      <c r="L7" s="110"/>
      <c r="M7" s="105"/>
      <c r="N7" s="105"/>
      <c r="O7" s="113"/>
      <c r="P7" s="116"/>
      <c r="Q7" s="105"/>
      <c r="R7" s="350" t="str">
        <f aca="true" t="shared" si="11" ref="R7:R32">IF(Q7&lt;&gt;0,(8.34*L7*Q7),"")</f>
        <v/>
      </c>
      <c r="S7" s="350" t="str">
        <f t="shared" si="8"/>
        <v/>
      </c>
      <c r="T7" s="105"/>
      <c r="U7" s="113"/>
      <c r="V7" s="616"/>
      <c r="W7" s="110"/>
      <c r="X7" s="617" t="str">
        <f t="shared" si="0"/>
        <v/>
      </c>
      <c r="Y7" s="617" t="str">
        <f t="shared" si="1"/>
        <v/>
      </c>
      <c r="Z7" s="110"/>
      <c r="AA7" s="618"/>
      <c r="AB7" s="116"/>
      <c r="AC7" s="105"/>
      <c r="AD7" s="350" t="str">
        <f t="shared" si="2"/>
        <v/>
      </c>
      <c r="AE7" s="350" t="str">
        <f t="shared" si="9"/>
        <v/>
      </c>
      <c r="AF7" s="105"/>
      <c r="AG7" s="105"/>
      <c r="AH7" s="116"/>
      <c r="AI7" s="113"/>
      <c r="AJ7" s="116"/>
      <c r="AK7" s="113"/>
      <c r="AL7" s="56"/>
      <c r="AM7" s="70"/>
      <c r="AN7" s="57"/>
      <c r="AO7" s="113"/>
      <c r="AP7" s="105"/>
      <c r="AQ7" s="350" t="str">
        <f t="shared" si="3"/>
        <v/>
      </c>
      <c r="AR7" s="105"/>
      <c r="AS7" s="350" t="str">
        <f t="shared" si="4"/>
        <v/>
      </c>
    </row>
    <row r="8" spans="2:45" ht="21" customHeight="1">
      <c r="B8" s="88"/>
      <c r="C8" s="329" t="str">
        <f t="shared" si="5"/>
        <v>TN0020621</v>
      </c>
      <c r="D8" s="329" t="str">
        <f t="shared" si="6"/>
        <v>External Outfall</v>
      </c>
      <c r="E8" s="328" t="str">
        <f t="shared" si="7"/>
        <v>001</v>
      </c>
      <c r="F8" s="329">
        <f t="shared" si="10"/>
        <v>2024</v>
      </c>
      <c r="G8" s="329" t="s">
        <v>327</v>
      </c>
      <c r="H8" s="330">
        <v>5</v>
      </c>
      <c r="I8" s="108"/>
      <c r="J8" s="111"/>
      <c r="K8" s="111"/>
      <c r="L8" s="111"/>
      <c r="M8" s="106"/>
      <c r="N8" s="106"/>
      <c r="O8" s="114"/>
      <c r="P8" s="117"/>
      <c r="Q8" s="106"/>
      <c r="R8" s="350" t="str">
        <f t="shared" si="11"/>
        <v/>
      </c>
      <c r="S8" s="350" t="str">
        <f t="shared" si="8"/>
        <v/>
      </c>
      <c r="T8" s="106"/>
      <c r="U8" s="114"/>
      <c r="V8" s="619"/>
      <c r="W8" s="111"/>
      <c r="X8" s="617" t="str">
        <f t="shared" si="0"/>
        <v/>
      </c>
      <c r="Y8" s="617" t="str">
        <f t="shared" si="1"/>
        <v/>
      </c>
      <c r="Z8" s="111"/>
      <c r="AA8" s="620"/>
      <c r="AB8" s="117"/>
      <c r="AC8" s="106"/>
      <c r="AD8" s="350" t="str">
        <f t="shared" si="2"/>
        <v/>
      </c>
      <c r="AE8" s="350" t="str">
        <f t="shared" si="9"/>
        <v/>
      </c>
      <c r="AF8" s="106"/>
      <c r="AG8" s="106"/>
      <c r="AH8" s="117"/>
      <c r="AI8" s="114"/>
      <c r="AJ8" s="117"/>
      <c r="AK8" s="114"/>
      <c r="AL8" s="58"/>
      <c r="AM8" s="71"/>
      <c r="AN8" s="59"/>
      <c r="AO8" s="114"/>
      <c r="AP8" s="106"/>
      <c r="AQ8" s="350" t="str">
        <f t="shared" si="3"/>
        <v/>
      </c>
      <c r="AR8" s="106"/>
      <c r="AS8" s="350" t="str">
        <f t="shared" si="4"/>
        <v/>
      </c>
    </row>
    <row r="9" spans="2:45" ht="21" customHeight="1">
      <c r="B9" s="88"/>
      <c r="C9" s="329" t="str">
        <f t="shared" si="5"/>
        <v>TN0020621</v>
      </c>
      <c r="D9" s="329" t="str">
        <f t="shared" si="6"/>
        <v>External Outfall</v>
      </c>
      <c r="E9" s="328" t="str">
        <f t="shared" si="7"/>
        <v>001</v>
      </c>
      <c r="F9" s="329">
        <f t="shared" si="10"/>
        <v>2024</v>
      </c>
      <c r="G9" s="329" t="s">
        <v>327</v>
      </c>
      <c r="H9" s="330">
        <v>6</v>
      </c>
      <c r="I9" s="104"/>
      <c r="J9" s="110"/>
      <c r="K9" s="110"/>
      <c r="L9" s="110"/>
      <c r="M9" s="105"/>
      <c r="N9" s="105"/>
      <c r="O9" s="113"/>
      <c r="P9" s="116"/>
      <c r="Q9" s="105"/>
      <c r="R9" s="350" t="str">
        <f t="shared" si="11"/>
        <v/>
      </c>
      <c r="S9" s="350" t="str">
        <f t="shared" si="8"/>
        <v/>
      </c>
      <c r="T9" s="105"/>
      <c r="U9" s="113"/>
      <c r="V9" s="616"/>
      <c r="W9" s="110"/>
      <c r="X9" s="617" t="str">
        <f t="shared" si="0"/>
        <v/>
      </c>
      <c r="Y9" s="617" t="str">
        <f t="shared" si="1"/>
        <v/>
      </c>
      <c r="Z9" s="110"/>
      <c r="AA9" s="618"/>
      <c r="AB9" s="116"/>
      <c r="AC9" s="105"/>
      <c r="AD9" s="350" t="str">
        <f t="shared" si="2"/>
        <v/>
      </c>
      <c r="AE9" s="350" t="str">
        <f t="shared" si="9"/>
        <v/>
      </c>
      <c r="AF9" s="105"/>
      <c r="AG9" s="105"/>
      <c r="AH9" s="116"/>
      <c r="AI9" s="113"/>
      <c r="AJ9" s="116"/>
      <c r="AK9" s="113"/>
      <c r="AL9" s="56"/>
      <c r="AM9" s="70"/>
      <c r="AN9" s="57"/>
      <c r="AO9" s="113"/>
      <c r="AP9" s="105"/>
      <c r="AQ9" s="350" t="str">
        <f t="shared" si="3"/>
        <v/>
      </c>
      <c r="AR9" s="105"/>
      <c r="AS9" s="350" t="str">
        <f t="shared" si="4"/>
        <v/>
      </c>
    </row>
    <row r="10" spans="2:45" ht="21" customHeight="1">
      <c r="B10" s="88"/>
      <c r="C10" s="329" t="str">
        <f t="shared" si="5"/>
        <v>TN0020621</v>
      </c>
      <c r="D10" s="329" t="str">
        <f t="shared" si="6"/>
        <v>External Outfall</v>
      </c>
      <c r="E10" s="328" t="str">
        <f t="shared" si="7"/>
        <v>001</v>
      </c>
      <c r="F10" s="329">
        <f t="shared" si="10"/>
        <v>2024</v>
      </c>
      <c r="G10" s="329" t="s">
        <v>327</v>
      </c>
      <c r="H10" s="330">
        <v>7</v>
      </c>
      <c r="I10" s="108"/>
      <c r="J10" s="111"/>
      <c r="K10" s="111"/>
      <c r="L10" s="111"/>
      <c r="M10" s="106"/>
      <c r="N10" s="106"/>
      <c r="O10" s="114"/>
      <c r="P10" s="117"/>
      <c r="Q10" s="106"/>
      <c r="R10" s="350" t="str">
        <f t="shared" si="11"/>
        <v/>
      </c>
      <c r="S10" s="350" t="str">
        <f t="shared" si="8"/>
        <v/>
      </c>
      <c r="T10" s="106"/>
      <c r="U10" s="114"/>
      <c r="V10" s="619"/>
      <c r="W10" s="111"/>
      <c r="X10" s="617" t="str">
        <f t="shared" si="0"/>
        <v/>
      </c>
      <c r="Y10" s="617" t="str">
        <f t="shared" si="1"/>
        <v/>
      </c>
      <c r="Z10" s="111"/>
      <c r="AA10" s="620"/>
      <c r="AB10" s="117"/>
      <c r="AC10" s="106"/>
      <c r="AD10" s="350" t="str">
        <f t="shared" si="2"/>
        <v/>
      </c>
      <c r="AE10" s="350" t="str">
        <f t="shared" si="9"/>
        <v/>
      </c>
      <c r="AF10" s="106"/>
      <c r="AG10" s="106"/>
      <c r="AH10" s="117"/>
      <c r="AI10" s="114"/>
      <c r="AJ10" s="117"/>
      <c r="AK10" s="114"/>
      <c r="AL10" s="58"/>
      <c r="AM10" s="71"/>
      <c r="AN10" s="59"/>
      <c r="AO10" s="114"/>
      <c r="AP10" s="106"/>
      <c r="AQ10" s="350" t="str">
        <f t="shared" si="3"/>
        <v/>
      </c>
      <c r="AR10" s="106"/>
      <c r="AS10" s="350" t="str">
        <f t="shared" si="4"/>
        <v/>
      </c>
    </row>
    <row r="11" spans="2:45" ht="21" customHeight="1">
      <c r="B11" s="88"/>
      <c r="C11" s="329" t="str">
        <f t="shared" si="5"/>
        <v>TN0020621</v>
      </c>
      <c r="D11" s="329" t="str">
        <f t="shared" si="6"/>
        <v>External Outfall</v>
      </c>
      <c r="E11" s="328" t="str">
        <f t="shared" si="7"/>
        <v>001</v>
      </c>
      <c r="F11" s="329">
        <f t="shared" si="10"/>
        <v>2024</v>
      </c>
      <c r="G11" s="329" t="s">
        <v>327</v>
      </c>
      <c r="H11" s="330">
        <v>8</v>
      </c>
      <c r="I11" s="104"/>
      <c r="J11" s="110"/>
      <c r="K11" s="110"/>
      <c r="L11" s="110"/>
      <c r="M11" s="105"/>
      <c r="N11" s="105"/>
      <c r="O11" s="113"/>
      <c r="P11" s="116"/>
      <c r="Q11" s="105"/>
      <c r="R11" s="350" t="str">
        <f t="shared" si="11"/>
        <v/>
      </c>
      <c r="S11" s="350" t="str">
        <f t="shared" si="8"/>
        <v/>
      </c>
      <c r="T11" s="105"/>
      <c r="U11" s="113"/>
      <c r="V11" s="616"/>
      <c r="W11" s="110"/>
      <c r="X11" s="617" t="str">
        <f t="shared" si="0"/>
        <v/>
      </c>
      <c r="Y11" s="617" t="str">
        <f t="shared" si="1"/>
        <v/>
      </c>
      <c r="Z11" s="110"/>
      <c r="AA11" s="618"/>
      <c r="AB11" s="116"/>
      <c r="AC11" s="105"/>
      <c r="AD11" s="350" t="str">
        <f t="shared" si="2"/>
        <v/>
      </c>
      <c r="AE11" s="350" t="str">
        <f t="shared" si="9"/>
        <v/>
      </c>
      <c r="AF11" s="105"/>
      <c r="AG11" s="105"/>
      <c r="AH11" s="116"/>
      <c r="AI11" s="113"/>
      <c r="AJ11" s="116"/>
      <c r="AK11" s="113"/>
      <c r="AL11" s="56"/>
      <c r="AM11" s="70"/>
      <c r="AN11" s="57"/>
      <c r="AO11" s="113"/>
      <c r="AP11" s="105"/>
      <c r="AQ11" s="350" t="str">
        <f t="shared" si="3"/>
        <v/>
      </c>
      <c r="AR11" s="105"/>
      <c r="AS11" s="350" t="str">
        <f t="shared" si="4"/>
        <v/>
      </c>
    </row>
    <row r="12" spans="2:45" ht="21" customHeight="1">
      <c r="B12" s="88"/>
      <c r="C12" s="329" t="str">
        <f t="shared" si="5"/>
        <v>TN0020621</v>
      </c>
      <c r="D12" s="329" t="str">
        <f t="shared" si="6"/>
        <v>External Outfall</v>
      </c>
      <c r="E12" s="328" t="str">
        <f t="shared" si="7"/>
        <v>001</v>
      </c>
      <c r="F12" s="329">
        <f t="shared" si="10"/>
        <v>2024</v>
      </c>
      <c r="G12" s="329" t="s">
        <v>327</v>
      </c>
      <c r="H12" s="330">
        <v>9</v>
      </c>
      <c r="I12" s="108"/>
      <c r="J12" s="111"/>
      <c r="K12" s="111"/>
      <c r="L12" s="111"/>
      <c r="M12" s="106"/>
      <c r="N12" s="106"/>
      <c r="O12" s="114"/>
      <c r="P12" s="117"/>
      <c r="Q12" s="106"/>
      <c r="R12" s="350" t="str">
        <f t="shared" si="11"/>
        <v/>
      </c>
      <c r="S12" s="350" t="str">
        <f t="shared" si="8"/>
        <v/>
      </c>
      <c r="T12" s="106"/>
      <c r="U12" s="114"/>
      <c r="V12" s="619"/>
      <c r="W12" s="111"/>
      <c r="X12" s="617" t="str">
        <f t="shared" si="0"/>
        <v/>
      </c>
      <c r="Y12" s="617" t="str">
        <f t="shared" si="1"/>
        <v/>
      </c>
      <c r="Z12" s="111"/>
      <c r="AA12" s="620"/>
      <c r="AB12" s="117"/>
      <c r="AC12" s="106"/>
      <c r="AD12" s="350" t="str">
        <f t="shared" si="2"/>
        <v/>
      </c>
      <c r="AE12" s="350" t="str">
        <f t="shared" si="9"/>
        <v/>
      </c>
      <c r="AF12" s="106"/>
      <c r="AG12" s="106"/>
      <c r="AH12" s="117"/>
      <c r="AI12" s="114"/>
      <c r="AJ12" s="117"/>
      <c r="AK12" s="114"/>
      <c r="AL12" s="58"/>
      <c r="AM12" s="71"/>
      <c r="AN12" s="59"/>
      <c r="AO12" s="114"/>
      <c r="AP12" s="106"/>
      <c r="AQ12" s="350" t="str">
        <f t="shared" si="3"/>
        <v/>
      </c>
      <c r="AR12" s="106"/>
      <c r="AS12" s="350" t="str">
        <f t="shared" si="4"/>
        <v/>
      </c>
    </row>
    <row r="13" spans="2:45" ht="21" customHeight="1">
      <c r="B13" s="88"/>
      <c r="C13" s="329" t="str">
        <f t="shared" si="5"/>
        <v>TN0020621</v>
      </c>
      <c r="D13" s="329" t="str">
        <f t="shared" si="6"/>
        <v>External Outfall</v>
      </c>
      <c r="E13" s="328" t="str">
        <f t="shared" si="7"/>
        <v>001</v>
      </c>
      <c r="F13" s="329">
        <f t="shared" si="10"/>
        <v>2024</v>
      </c>
      <c r="G13" s="329" t="s">
        <v>327</v>
      </c>
      <c r="H13" s="330">
        <v>10</v>
      </c>
      <c r="I13" s="104"/>
      <c r="J13" s="110"/>
      <c r="K13" s="110"/>
      <c r="L13" s="110"/>
      <c r="M13" s="105"/>
      <c r="N13" s="105"/>
      <c r="O13" s="113"/>
      <c r="P13" s="116"/>
      <c r="Q13" s="105"/>
      <c r="R13" s="350" t="str">
        <f t="shared" si="11"/>
        <v/>
      </c>
      <c r="S13" s="350" t="str">
        <f t="shared" si="8"/>
        <v/>
      </c>
      <c r="T13" s="105"/>
      <c r="U13" s="113"/>
      <c r="V13" s="616"/>
      <c r="W13" s="110"/>
      <c r="X13" s="617" t="str">
        <f t="shared" si="0"/>
        <v/>
      </c>
      <c r="Y13" s="617" t="str">
        <f t="shared" si="1"/>
        <v/>
      </c>
      <c r="Z13" s="110"/>
      <c r="AA13" s="618"/>
      <c r="AB13" s="116"/>
      <c r="AC13" s="105"/>
      <c r="AD13" s="350" t="str">
        <f t="shared" si="2"/>
        <v/>
      </c>
      <c r="AE13" s="350" t="str">
        <f t="shared" si="9"/>
        <v/>
      </c>
      <c r="AF13" s="105"/>
      <c r="AG13" s="105"/>
      <c r="AH13" s="116"/>
      <c r="AI13" s="113"/>
      <c r="AJ13" s="116"/>
      <c r="AK13" s="113"/>
      <c r="AL13" s="56"/>
      <c r="AM13" s="70"/>
      <c r="AN13" s="57"/>
      <c r="AO13" s="113"/>
      <c r="AP13" s="105"/>
      <c r="AQ13" s="350" t="str">
        <f t="shared" si="3"/>
        <v/>
      </c>
      <c r="AR13" s="105"/>
      <c r="AS13" s="350" t="str">
        <f t="shared" si="4"/>
        <v/>
      </c>
    </row>
    <row r="14" spans="2:45" ht="21" customHeight="1">
      <c r="B14" s="88"/>
      <c r="C14" s="329" t="str">
        <f t="shared" si="5"/>
        <v>TN0020621</v>
      </c>
      <c r="D14" s="329" t="str">
        <f t="shared" si="6"/>
        <v>External Outfall</v>
      </c>
      <c r="E14" s="328" t="str">
        <f t="shared" si="7"/>
        <v>001</v>
      </c>
      <c r="F14" s="329">
        <f t="shared" si="10"/>
        <v>2024</v>
      </c>
      <c r="G14" s="329" t="s">
        <v>327</v>
      </c>
      <c r="H14" s="330">
        <v>11</v>
      </c>
      <c r="I14" s="108"/>
      <c r="J14" s="111"/>
      <c r="K14" s="111"/>
      <c r="L14" s="111"/>
      <c r="M14" s="106"/>
      <c r="N14" s="106"/>
      <c r="O14" s="114"/>
      <c r="P14" s="74"/>
      <c r="Q14" s="75"/>
      <c r="R14" s="350" t="str">
        <f t="shared" si="11"/>
        <v/>
      </c>
      <c r="S14" s="350" t="str">
        <f t="shared" si="8"/>
        <v/>
      </c>
      <c r="T14" s="106"/>
      <c r="U14" s="114"/>
      <c r="V14" s="621"/>
      <c r="W14" s="622"/>
      <c r="X14" s="617" t="str">
        <f t="shared" si="0"/>
        <v/>
      </c>
      <c r="Y14" s="617" t="str">
        <f t="shared" si="1"/>
        <v/>
      </c>
      <c r="Z14" s="111"/>
      <c r="AA14" s="620"/>
      <c r="AB14" s="74"/>
      <c r="AC14" s="75"/>
      <c r="AD14" s="350" t="str">
        <f t="shared" si="2"/>
        <v/>
      </c>
      <c r="AE14" s="350" t="str">
        <f t="shared" si="9"/>
        <v/>
      </c>
      <c r="AF14" s="75"/>
      <c r="AG14" s="75"/>
      <c r="AH14" s="117"/>
      <c r="AI14" s="114"/>
      <c r="AJ14" s="117"/>
      <c r="AK14" s="114"/>
      <c r="AL14" s="58"/>
      <c r="AM14" s="71"/>
      <c r="AN14" s="59"/>
      <c r="AO14" s="114"/>
      <c r="AP14" s="75"/>
      <c r="AQ14" s="350" t="str">
        <f t="shared" si="3"/>
        <v/>
      </c>
      <c r="AR14" s="75"/>
      <c r="AS14" s="350" t="str">
        <f t="shared" si="4"/>
        <v/>
      </c>
    </row>
    <row r="15" spans="2:45" ht="21" customHeight="1">
      <c r="B15" s="88"/>
      <c r="C15" s="329" t="str">
        <f t="shared" si="5"/>
        <v>TN0020621</v>
      </c>
      <c r="D15" s="329" t="str">
        <f t="shared" si="6"/>
        <v>External Outfall</v>
      </c>
      <c r="E15" s="328" t="str">
        <f t="shared" si="7"/>
        <v>001</v>
      </c>
      <c r="F15" s="329">
        <f t="shared" si="10"/>
        <v>2024</v>
      </c>
      <c r="G15" s="329" t="s">
        <v>327</v>
      </c>
      <c r="H15" s="330">
        <v>12</v>
      </c>
      <c r="I15" s="104"/>
      <c r="J15" s="110"/>
      <c r="K15" s="110"/>
      <c r="L15" s="110"/>
      <c r="M15" s="105"/>
      <c r="N15" s="105"/>
      <c r="O15" s="113"/>
      <c r="P15" s="116"/>
      <c r="Q15" s="105"/>
      <c r="R15" s="350" t="str">
        <f>IF(Q15&lt;&gt;0,(8.34*L15*Q15),"")</f>
        <v/>
      </c>
      <c r="S15" s="350" t="str">
        <f t="shared" si="8"/>
        <v/>
      </c>
      <c r="T15" s="105"/>
      <c r="U15" s="113"/>
      <c r="V15" s="616"/>
      <c r="W15" s="110"/>
      <c r="X15" s="617" t="str">
        <f t="shared" si="0"/>
        <v/>
      </c>
      <c r="Y15" s="617" t="str">
        <f t="shared" si="1"/>
        <v/>
      </c>
      <c r="Z15" s="110"/>
      <c r="AA15" s="618"/>
      <c r="AB15" s="116"/>
      <c r="AC15" s="105"/>
      <c r="AD15" s="350" t="str">
        <f t="shared" si="2"/>
        <v/>
      </c>
      <c r="AE15" s="350" t="str">
        <f t="shared" si="9"/>
        <v/>
      </c>
      <c r="AF15" s="105"/>
      <c r="AG15" s="105"/>
      <c r="AH15" s="116"/>
      <c r="AI15" s="113"/>
      <c r="AJ15" s="116"/>
      <c r="AK15" s="113"/>
      <c r="AL15" s="56"/>
      <c r="AM15" s="70"/>
      <c r="AN15" s="57"/>
      <c r="AO15" s="113"/>
      <c r="AP15" s="105"/>
      <c r="AQ15" s="350" t="str">
        <f t="shared" si="3"/>
        <v/>
      </c>
      <c r="AR15" s="105"/>
      <c r="AS15" s="350" t="str">
        <f t="shared" si="4"/>
        <v/>
      </c>
    </row>
    <row r="16" spans="2:45" ht="21" customHeight="1">
      <c r="B16" s="88"/>
      <c r="C16" s="329" t="str">
        <f t="shared" si="5"/>
        <v>TN0020621</v>
      </c>
      <c r="D16" s="329" t="str">
        <f t="shared" si="6"/>
        <v>External Outfall</v>
      </c>
      <c r="E16" s="328" t="str">
        <f t="shared" si="7"/>
        <v>001</v>
      </c>
      <c r="F16" s="329">
        <f t="shared" si="10"/>
        <v>2024</v>
      </c>
      <c r="G16" s="329" t="s">
        <v>327</v>
      </c>
      <c r="H16" s="330">
        <v>13</v>
      </c>
      <c r="I16" s="108"/>
      <c r="J16" s="111"/>
      <c r="K16" s="111"/>
      <c r="L16" s="111"/>
      <c r="M16" s="106"/>
      <c r="N16" s="106"/>
      <c r="O16" s="114"/>
      <c r="P16" s="74"/>
      <c r="Q16" s="75"/>
      <c r="R16" s="350" t="str">
        <f t="shared" si="11"/>
        <v/>
      </c>
      <c r="S16" s="350" t="str">
        <f t="shared" si="8"/>
        <v/>
      </c>
      <c r="T16" s="106"/>
      <c r="U16" s="114"/>
      <c r="V16" s="621"/>
      <c r="W16" s="622"/>
      <c r="X16" s="617" t="str">
        <f t="shared" si="0"/>
        <v/>
      </c>
      <c r="Y16" s="617" t="str">
        <f t="shared" si="1"/>
        <v/>
      </c>
      <c r="Z16" s="111"/>
      <c r="AA16" s="620"/>
      <c r="AB16" s="74"/>
      <c r="AC16" s="75"/>
      <c r="AD16" s="350" t="str">
        <f t="shared" si="2"/>
        <v/>
      </c>
      <c r="AE16" s="350" t="str">
        <f t="shared" si="9"/>
        <v/>
      </c>
      <c r="AF16" s="75"/>
      <c r="AG16" s="75"/>
      <c r="AH16" s="74"/>
      <c r="AI16" s="76"/>
      <c r="AJ16" s="74"/>
      <c r="AK16" s="76"/>
      <c r="AL16" s="77"/>
      <c r="AM16" s="33"/>
      <c r="AN16" s="78"/>
      <c r="AO16" s="76"/>
      <c r="AP16" s="75"/>
      <c r="AQ16" s="350" t="str">
        <f t="shared" si="3"/>
        <v/>
      </c>
      <c r="AR16" s="75"/>
      <c r="AS16" s="350" t="str">
        <f t="shared" si="4"/>
        <v/>
      </c>
    </row>
    <row r="17" spans="2:45" ht="21" customHeight="1">
      <c r="B17" s="88"/>
      <c r="C17" s="329" t="str">
        <f t="shared" si="5"/>
        <v>TN0020621</v>
      </c>
      <c r="D17" s="329" t="str">
        <f t="shared" si="6"/>
        <v>External Outfall</v>
      </c>
      <c r="E17" s="328" t="str">
        <f t="shared" si="7"/>
        <v>001</v>
      </c>
      <c r="F17" s="329">
        <f t="shared" si="10"/>
        <v>2024</v>
      </c>
      <c r="G17" s="329" t="s">
        <v>327</v>
      </c>
      <c r="H17" s="330">
        <v>14</v>
      </c>
      <c r="I17" s="104"/>
      <c r="J17" s="110"/>
      <c r="K17" s="110"/>
      <c r="L17" s="110"/>
      <c r="M17" s="105"/>
      <c r="N17" s="105"/>
      <c r="O17" s="113"/>
      <c r="P17" s="116"/>
      <c r="Q17" s="105"/>
      <c r="R17" s="350" t="str">
        <f t="shared" si="11"/>
        <v/>
      </c>
      <c r="S17" s="350" t="str">
        <f t="shared" si="8"/>
        <v/>
      </c>
      <c r="T17" s="105"/>
      <c r="U17" s="113"/>
      <c r="V17" s="616"/>
      <c r="W17" s="110"/>
      <c r="X17" s="617" t="str">
        <f t="shared" si="0"/>
        <v/>
      </c>
      <c r="Y17" s="617" t="str">
        <f t="shared" si="1"/>
        <v/>
      </c>
      <c r="Z17" s="110"/>
      <c r="AA17" s="618"/>
      <c r="AB17" s="116"/>
      <c r="AC17" s="105"/>
      <c r="AD17" s="350" t="str">
        <f t="shared" si="2"/>
        <v/>
      </c>
      <c r="AE17" s="350" t="str">
        <f t="shared" si="9"/>
        <v/>
      </c>
      <c r="AF17" s="105"/>
      <c r="AG17" s="105"/>
      <c r="AH17" s="116"/>
      <c r="AI17" s="113"/>
      <c r="AJ17" s="116"/>
      <c r="AK17" s="113"/>
      <c r="AL17" s="56"/>
      <c r="AM17" s="70"/>
      <c r="AN17" s="57"/>
      <c r="AO17" s="113"/>
      <c r="AP17" s="105"/>
      <c r="AQ17" s="350" t="str">
        <f t="shared" si="3"/>
        <v/>
      </c>
      <c r="AR17" s="105"/>
      <c r="AS17" s="350" t="str">
        <f t="shared" si="4"/>
        <v/>
      </c>
    </row>
    <row r="18" spans="2:45" ht="21" customHeight="1">
      <c r="B18" s="88"/>
      <c r="C18" s="329" t="str">
        <f t="shared" si="5"/>
        <v>TN0020621</v>
      </c>
      <c r="D18" s="329" t="str">
        <f t="shared" si="6"/>
        <v>External Outfall</v>
      </c>
      <c r="E18" s="328" t="str">
        <f t="shared" si="7"/>
        <v>001</v>
      </c>
      <c r="F18" s="329">
        <f t="shared" si="10"/>
        <v>2024</v>
      </c>
      <c r="G18" s="329" t="s">
        <v>327</v>
      </c>
      <c r="H18" s="330">
        <v>15</v>
      </c>
      <c r="I18" s="108"/>
      <c r="J18" s="111"/>
      <c r="K18" s="111"/>
      <c r="L18" s="111"/>
      <c r="M18" s="106"/>
      <c r="N18" s="106"/>
      <c r="O18" s="114"/>
      <c r="P18" s="117"/>
      <c r="Q18" s="106"/>
      <c r="R18" s="350" t="str">
        <f>IF(Q18&lt;&gt;0,(8.34*L18*Q18),"")</f>
        <v/>
      </c>
      <c r="S18" s="350" t="str">
        <f t="shared" si="8"/>
        <v/>
      </c>
      <c r="T18" s="106"/>
      <c r="U18" s="114"/>
      <c r="V18" s="619"/>
      <c r="W18" s="111"/>
      <c r="X18" s="617" t="str">
        <f t="shared" si="0"/>
        <v/>
      </c>
      <c r="Y18" s="617" t="str">
        <f t="shared" si="1"/>
        <v/>
      </c>
      <c r="Z18" s="111"/>
      <c r="AA18" s="620"/>
      <c r="AB18" s="117"/>
      <c r="AC18" s="106"/>
      <c r="AD18" s="350" t="str">
        <f t="shared" si="2"/>
        <v/>
      </c>
      <c r="AE18" s="350" t="str">
        <f t="shared" si="9"/>
        <v/>
      </c>
      <c r="AF18" s="106"/>
      <c r="AG18" s="106"/>
      <c r="AH18" s="117"/>
      <c r="AI18" s="114"/>
      <c r="AJ18" s="117"/>
      <c r="AK18" s="114"/>
      <c r="AL18" s="58"/>
      <c r="AM18" s="71"/>
      <c r="AN18" s="59"/>
      <c r="AO18" s="114"/>
      <c r="AP18" s="106"/>
      <c r="AQ18" s="350" t="str">
        <f t="shared" si="3"/>
        <v/>
      </c>
      <c r="AR18" s="106"/>
      <c r="AS18" s="350" t="str">
        <f t="shared" si="4"/>
        <v/>
      </c>
    </row>
    <row r="19" spans="2:45" ht="21" customHeight="1">
      <c r="B19" s="88"/>
      <c r="C19" s="329" t="str">
        <f t="shared" si="5"/>
        <v>TN0020621</v>
      </c>
      <c r="D19" s="329" t="str">
        <f t="shared" si="6"/>
        <v>External Outfall</v>
      </c>
      <c r="E19" s="328" t="str">
        <f t="shared" si="7"/>
        <v>001</v>
      </c>
      <c r="F19" s="329">
        <f t="shared" si="10"/>
        <v>2024</v>
      </c>
      <c r="G19" s="329" t="s">
        <v>327</v>
      </c>
      <c r="H19" s="330">
        <v>16</v>
      </c>
      <c r="I19" s="104"/>
      <c r="J19" s="110"/>
      <c r="K19" s="110"/>
      <c r="L19" s="110"/>
      <c r="M19" s="105"/>
      <c r="N19" s="105"/>
      <c r="O19" s="113"/>
      <c r="P19" s="116"/>
      <c r="Q19" s="105"/>
      <c r="R19" s="350" t="str">
        <f t="shared" si="11"/>
        <v/>
      </c>
      <c r="S19" s="350" t="str">
        <f t="shared" si="8"/>
        <v/>
      </c>
      <c r="T19" s="105"/>
      <c r="U19" s="113"/>
      <c r="V19" s="616"/>
      <c r="W19" s="110"/>
      <c r="X19" s="617" t="str">
        <f t="shared" si="0"/>
        <v/>
      </c>
      <c r="Y19" s="617" t="str">
        <f t="shared" si="1"/>
        <v/>
      </c>
      <c r="Z19" s="110"/>
      <c r="AA19" s="618"/>
      <c r="AB19" s="116"/>
      <c r="AC19" s="105"/>
      <c r="AD19" s="350" t="str">
        <f t="shared" si="2"/>
        <v/>
      </c>
      <c r="AE19" s="350" t="str">
        <f t="shared" si="9"/>
        <v/>
      </c>
      <c r="AF19" s="105"/>
      <c r="AG19" s="105"/>
      <c r="AH19" s="116"/>
      <c r="AI19" s="113"/>
      <c r="AJ19" s="116"/>
      <c r="AK19" s="113"/>
      <c r="AL19" s="56"/>
      <c r="AM19" s="70"/>
      <c r="AN19" s="57"/>
      <c r="AO19" s="113"/>
      <c r="AP19" s="105"/>
      <c r="AQ19" s="350" t="str">
        <f t="shared" si="3"/>
        <v/>
      </c>
      <c r="AR19" s="105"/>
      <c r="AS19" s="350" t="str">
        <f t="shared" si="4"/>
        <v/>
      </c>
    </row>
    <row r="20" spans="2:45" ht="21" customHeight="1">
      <c r="B20" s="88"/>
      <c r="C20" s="329" t="str">
        <f t="shared" si="5"/>
        <v>TN0020621</v>
      </c>
      <c r="D20" s="329" t="str">
        <f t="shared" si="6"/>
        <v>External Outfall</v>
      </c>
      <c r="E20" s="328" t="str">
        <f t="shared" si="7"/>
        <v>001</v>
      </c>
      <c r="F20" s="329">
        <f t="shared" si="10"/>
        <v>2024</v>
      </c>
      <c r="G20" s="329" t="s">
        <v>327</v>
      </c>
      <c r="H20" s="330">
        <v>17</v>
      </c>
      <c r="I20" s="108"/>
      <c r="J20" s="111"/>
      <c r="K20" s="111"/>
      <c r="L20" s="111"/>
      <c r="M20" s="106"/>
      <c r="N20" s="106"/>
      <c r="O20" s="114"/>
      <c r="P20" s="117"/>
      <c r="Q20" s="106"/>
      <c r="R20" s="350" t="str">
        <f t="shared" si="11"/>
        <v/>
      </c>
      <c r="S20" s="350" t="str">
        <f t="shared" si="8"/>
        <v/>
      </c>
      <c r="T20" s="106"/>
      <c r="U20" s="114"/>
      <c r="V20" s="619"/>
      <c r="W20" s="111"/>
      <c r="X20" s="617" t="str">
        <f t="shared" si="0"/>
        <v/>
      </c>
      <c r="Y20" s="617" t="str">
        <f t="shared" si="1"/>
        <v/>
      </c>
      <c r="Z20" s="111"/>
      <c r="AA20" s="620"/>
      <c r="AB20" s="117"/>
      <c r="AC20" s="106"/>
      <c r="AD20" s="350" t="str">
        <f t="shared" si="2"/>
        <v/>
      </c>
      <c r="AE20" s="350" t="str">
        <f t="shared" si="9"/>
        <v/>
      </c>
      <c r="AF20" s="106"/>
      <c r="AG20" s="106"/>
      <c r="AH20" s="117"/>
      <c r="AI20" s="114"/>
      <c r="AJ20" s="117"/>
      <c r="AK20" s="114"/>
      <c r="AL20" s="58"/>
      <c r="AM20" s="71"/>
      <c r="AN20" s="59"/>
      <c r="AO20" s="114"/>
      <c r="AP20" s="106"/>
      <c r="AQ20" s="350" t="str">
        <f t="shared" si="3"/>
        <v/>
      </c>
      <c r="AR20" s="106"/>
      <c r="AS20" s="350" t="str">
        <f t="shared" si="4"/>
        <v/>
      </c>
    </row>
    <row r="21" spans="2:45" ht="21" customHeight="1">
      <c r="B21" s="88"/>
      <c r="C21" s="329" t="str">
        <f t="shared" si="5"/>
        <v>TN0020621</v>
      </c>
      <c r="D21" s="329" t="str">
        <f t="shared" si="6"/>
        <v>External Outfall</v>
      </c>
      <c r="E21" s="328" t="str">
        <f t="shared" si="7"/>
        <v>001</v>
      </c>
      <c r="F21" s="329">
        <f t="shared" si="10"/>
        <v>2024</v>
      </c>
      <c r="G21" s="329" t="s">
        <v>327</v>
      </c>
      <c r="H21" s="330">
        <v>18</v>
      </c>
      <c r="I21" s="104"/>
      <c r="J21" s="110"/>
      <c r="K21" s="110"/>
      <c r="L21" s="110"/>
      <c r="M21" s="105"/>
      <c r="N21" s="105"/>
      <c r="O21" s="113"/>
      <c r="P21" s="116"/>
      <c r="Q21" s="105"/>
      <c r="R21" s="350" t="str">
        <f t="shared" si="11"/>
        <v/>
      </c>
      <c r="S21" s="350" t="str">
        <f t="shared" si="8"/>
        <v/>
      </c>
      <c r="T21" s="105"/>
      <c r="U21" s="113"/>
      <c r="V21" s="616"/>
      <c r="W21" s="110"/>
      <c r="X21" s="617" t="str">
        <f t="shared" si="0"/>
        <v/>
      </c>
      <c r="Y21" s="617" t="str">
        <f t="shared" si="1"/>
        <v/>
      </c>
      <c r="Z21" s="110"/>
      <c r="AA21" s="618"/>
      <c r="AB21" s="116"/>
      <c r="AC21" s="105"/>
      <c r="AD21" s="350" t="str">
        <f t="shared" si="2"/>
        <v/>
      </c>
      <c r="AE21" s="350" t="str">
        <f t="shared" si="9"/>
        <v/>
      </c>
      <c r="AF21" s="105"/>
      <c r="AG21" s="105"/>
      <c r="AH21" s="116"/>
      <c r="AI21" s="113"/>
      <c r="AJ21" s="116"/>
      <c r="AK21" s="113"/>
      <c r="AL21" s="56"/>
      <c r="AM21" s="70"/>
      <c r="AN21" s="57"/>
      <c r="AO21" s="113"/>
      <c r="AP21" s="105"/>
      <c r="AQ21" s="350" t="str">
        <f t="shared" si="3"/>
        <v/>
      </c>
      <c r="AR21" s="105"/>
      <c r="AS21" s="350" t="str">
        <f t="shared" si="4"/>
        <v/>
      </c>
    </row>
    <row r="22" spans="2:45" ht="21" customHeight="1">
      <c r="B22" s="88"/>
      <c r="C22" s="329" t="str">
        <f t="shared" si="5"/>
        <v>TN0020621</v>
      </c>
      <c r="D22" s="329" t="str">
        <f t="shared" si="6"/>
        <v>External Outfall</v>
      </c>
      <c r="E22" s="328" t="str">
        <f t="shared" si="7"/>
        <v>001</v>
      </c>
      <c r="F22" s="329">
        <f t="shared" si="10"/>
        <v>2024</v>
      </c>
      <c r="G22" s="329" t="s">
        <v>327</v>
      </c>
      <c r="H22" s="330">
        <v>19</v>
      </c>
      <c r="I22" s="108"/>
      <c r="J22" s="111"/>
      <c r="K22" s="111"/>
      <c r="L22" s="111"/>
      <c r="M22" s="106"/>
      <c r="N22" s="106"/>
      <c r="O22" s="114"/>
      <c r="P22" s="74"/>
      <c r="Q22" s="75"/>
      <c r="R22" s="350" t="str">
        <f t="shared" si="11"/>
        <v/>
      </c>
      <c r="S22" s="350" t="str">
        <f t="shared" si="8"/>
        <v/>
      </c>
      <c r="T22" s="106"/>
      <c r="U22" s="114"/>
      <c r="V22" s="621"/>
      <c r="W22" s="622"/>
      <c r="X22" s="617" t="str">
        <f t="shared" si="0"/>
        <v/>
      </c>
      <c r="Y22" s="617" t="str">
        <f t="shared" si="1"/>
        <v/>
      </c>
      <c r="Z22" s="111"/>
      <c r="AA22" s="620"/>
      <c r="AB22" s="74"/>
      <c r="AC22" s="75"/>
      <c r="AD22" s="350" t="str">
        <f t="shared" si="2"/>
        <v/>
      </c>
      <c r="AE22" s="350" t="str">
        <f t="shared" si="9"/>
        <v/>
      </c>
      <c r="AF22" s="75"/>
      <c r="AG22" s="75"/>
      <c r="AH22" s="117"/>
      <c r="AI22" s="114"/>
      <c r="AJ22" s="117"/>
      <c r="AK22" s="114"/>
      <c r="AL22" s="58"/>
      <c r="AM22" s="71"/>
      <c r="AN22" s="59"/>
      <c r="AO22" s="114"/>
      <c r="AP22" s="75"/>
      <c r="AQ22" s="350" t="str">
        <f t="shared" si="3"/>
        <v/>
      </c>
      <c r="AR22" s="75"/>
      <c r="AS22" s="350" t="str">
        <f t="shared" si="4"/>
        <v/>
      </c>
    </row>
    <row r="23" spans="2:45" ht="21" customHeight="1">
      <c r="B23" s="88"/>
      <c r="C23" s="329" t="str">
        <f t="shared" si="5"/>
        <v>TN0020621</v>
      </c>
      <c r="D23" s="329" t="str">
        <f t="shared" si="6"/>
        <v>External Outfall</v>
      </c>
      <c r="E23" s="328" t="str">
        <f t="shared" si="7"/>
        <v>001</v>
      </c>
      <c r="F23" s="329">
        <f t="shared" si="10"/>
        <v>2024</v>
      </c>
      <c r="G23" s="329" t="s">
        <v>327</v>
      </c>
      <c r="H23" s="330">
        <v>20</v>
      </c>
      <c r="I23" s="104"/>
      <c r="J23" s="110"/>
      <c r="K23" s="110"/>
      <c r="L23" s="110"/>
      <c r="M23" s="105"/>
      <c r="N23" s="105"/>
      <c r="O23" s="113"/>
      <c r="P23" s="116"/>
      <c r="Q23" s="105"/>
      <c r="R23" s="350" t="str">
        <f t="shared" si="11"/>
        <v/>
      </c>
      <c r="S23" s="350" t="str">
        <f t="shared" si="8"/>
        <v/>
      </c>
      <c r="T23" s="105"/>
      <c r="U23" s="113"/>
      <c r="V23" s="616"/>
      <c r="W23" s="110"/>
      <c r="X23" s="617" t="str">
        <f t="shared" si="0"/>
        <v/>
      </c>
      <c r="Y23" s="617" t="str">
        <f t="shared" si="1"/>
        <v/>
      </c>
      <c r="Z23" s="110"/>
      <c r="AA23" s="618"/>
      <c r="AB23" s="116"/>
      <c r="AC23" s="105"/>
      <c r="AD23" s="350" t="str">
        <f t="shared" si="2"/>
        <v/>
      </c>
      <c r="AE23" s="350" t="str">
        <f t="shared" si="9"/>
        <v/>
      </c>
      <c r="AF23" s="105"/>
      <c r="AG23" s="105"/>
      <c r="AH23" s="116"/>
      <c r="AI23" s="113"/>
      <c r="AJ23" s="116"/>
      <c r="AK23" s="113"/>
      <c r="AL23" s="56"/>
      <c r="AM23" s="70"/>
      <c r="AN23" s="57"/>
      <c r="AO23" s="113"/>
      <c r="AP23" s="105"/>
      <c r="AQ23" s="350" t="str">
        <f t="shared" si="3"/>
        <v/>
      </c>
      <c r="AR23" s="105"/>
      <c r="AS23" s="350" t="str">
        <f t="shared" si="4"/>
        <v/>
      </c>
    </row>
    <row r="24" spans="2:45" ht="21" customHeight="1">
      <c r="B24" s="88"/>
      <c r="C24" s="329" t="str">
        <f t="shared" si="5"/>
        <v>TN0020621</v>
      </c>
      <c r="D24" s="329" t="str">
        <f t="shared" si="6"/>
        <v>External Outfall</v>
      </c>
      <c r="E24" s="328" t="str">
        <f t="shared" si="7"/>
        <v>001</v>
      </c>
      <c r="F24" s="329">
        <f t="shared" si="10"/>
        <v>2024</v>
      </c>
      <c r="G24" s="329" t="s">
        <v>327</v>
      </c>
      <c r="H24" s="330">
        <v>21</v>
      </c>
      <c r="I24" s="108"/>
      <c r="J24" s="111"/>
      <c r="K24" s="111"/>
      <c r="L24" s="111"/>
      <c r="M24" s="106"/>
      <c r="N24" s="106"/>
      <c r="O24" s="114"/>
      <c r="P24" s="74"/>
      <c r="Q24" s="75"/>
      <c r="R24" s="350" t="str">
        <f t="shared" si="11"/>
        <v/>
      </c>
      <c r="S24" s="350" t="str">
        <f t="shared" si="8"/>
        <v/>
      </c>
      <c r="T24" s="106"/>
      <c r="U24" s="114"/>
      <c r="V24" s="621"/>
      <c r="W24" s="622"/>
      <c r="X24" s="617" t="str">
        <f t="shared" si="0"/>
        <v/>
      </c>
      <c r="Y24" s="617" t="str">
        <f t="shared" si="1"/>
        <v/>
      </c>
      <c r="Z24" s="111"/>
      <c r="AA24" s="620"/>
      <c r="AB24" s="74"/>
      <c r="AC24" s="75"/>
      <c r="AD24" s="350" t="str">
        <f t="shared" si="2"/>
        <v/>
      </c>
      <c r="AE24" s="350" t="str">
        <f t="shared" si="9"/>
        <v/>
      </c>
      <c r="AF24" s="75"/>
      <c r="AG24" s="75"/>
      <c r="AH24" s="117"/>
      <c r="AI24" s="114"/>
      <c r="AJ24" s="117"/>
      <c r="AK24" s="114"/>
      <c r="AL24" s="58"/>
      <c r="AM24" s="71"/>
      <c r="AN24" s="59"/>
      <c r="AO24" s="114"/>
      <c r="AP24" s="75"/>
      <c r="AQ24" s="350" t="str">
        <f t="shared" si="3"/>
        <v/>
      </c>
      <c r="AR24" s="75"/>
      <c r="AS24" s="350" t="str">
        <f t="shared" si="4"/>
        <v/>
      </c>
    </row>
    <row r="25" spans="2:45" ht="21" customHeight="1">
      <c r="B25" s="88"/>
      <c r="C25" s="329" t="str">
        <f t="shared" si="5"/>
        <v>TN0020621</v>
      </c>
      <c r="D25" s="329" t="str">
        <f t="shared" si="6"/>
        <v>External Outfall</v>
      </c>
      <c r="E25" s="328" t="str">
        <f t="shared" si="7"/>
        <v>001</v>
      </c>
      <c r="F25" s="329">
        <f t="shared" si="10"/>
        <v>2024</v>
      </c>
      <c r="G25" s="329" t="s">
        <v>327</v>
      </c>
      <c r="H25" s="330">
        <v>22</v>
      </c>
      <c r="I25" s="104"/>
      <c r="J25" s="110"/>
      <c r="K25" s="110"/>
      <c r="L25" s="110"/>
      <c r="M25" s="105"/>
      <c r="N25" s="105"/>
      <c r="O25" s="113"/>
      <c r="P25" s="116"/>
      <c r="Q25" s="105"/>
      <c r="R25" s="350" t="str">
        <f t="shared" si="11"/>
        <v/>
      </c>
      <c r="S25" s="350" t="str">
        <f t="shared" si="8"/>
        <v/>
      </c>
      <c r="T25" s="105"/>
      <c r="U25" s="113"/>
      <c r="V25" s="616"/>
      <c r="W25" s="110"/>
      <c r="X25" s="617" t="str">
        <f t="shared" si="0"/>
        <v/>
      </c>
      <c r="Y25" s="617" t="str">
        <f t="shared" si="1"/>
        <v/>
      </c>
      <c r="Z25" s="110"/>
      <c r="AA25" s="618"/>
      <c r="AB25" s="116"/>
      <c r="AC25" s="105"/>
      <c r="AD25" s="350" t="str">
        <f t="shared" si="2"/>
        <v/>
      </c>
      <c r="AE25" s="350" t="str">
        <f t="shared" si="9"/>
        <v/>
      </c>
      <c r="AF25" s="105"/>
      <c r="AG25" s="105"/>
      <c r="AH25" s="116"/>
      <c r="AI25" s="113"/>
      <c r="AJ25" s="116"/>
      <c r="AK25" s="113"/>
      <c r="AL25" s="56"/>
      <c r="AM25" s="70"/>
      <c r="AN25" s="57"/>
      <c r="AO25" s="113"/>
      <c r="AP25" s="105"/>
      <c r="AQ25" s="350" t="str">
        <f t="shared" si="3"/>
        <v/>
      </c>
      <c r="AR25" s="105"/>
      <c r="AS25" s="350" t="str">
        <f t="shared" si="4"/>
        <v/>
      </c>
    </row>
    <row r="26" spans="2:45" ht="21" customHeight="1">
      <c r="B26" s="88"/>
      <c r="C26" s="329" t="str">
        <f t="shared" si="5"/>
        <v>TN0020621</v>
      </c>
      <c r="D26" s="329" t="str">
        <f t="shared" si="6"/>
        <v>External Outfall</v>
      </c>
      <c r="E26" s="328" t="str">
        <f t="shared" si="7"/>
        <v>001</v>
      </c>
      <c r="F26" s="329">
        <f t="shared" si="10"/>
        <v>2024</v>
      </c>
      <c r="G26" s="329" t="s">
        <v>327</v>
      </c>
      <c r="H26" s="330">
        <v>23</v>
      </c>
      <c r="I26" s="108"/>
      <c r="J26" s="111"/>
      <c r="K26" s="111"/>
      <c r="L26" s="111"/>
      <c r="M26" s="106"/>
      <c r="N26" s="106"/>
      <c r="O26" s="114"/>
      <c r="P26" s="117"/>
      <c r="Q26" s="106"/>
      <c r="R26" s="350" t="str">
        <f>IF(Q26&lt;&gt;0,(8.34*L26*Q26),"")</f>
        <v/>
      </c>
      <c r="S26" s="350" t="str">
        <f t="shared" si="8"/>
        <v/>
      </c>
      <c r="T26" s="106"/>
      <c r="U26" s="114"/>
      <c r="V26" s="619"/>
      <c r="W26" s="111"/>
      <c r="X26" s="617" t="str">
        <f t="shared" si="0"/>
        <v/>
      </c>
      <c r="Y26" s="617" t="str">
        <f t="shared" si="1"/>
        <v/>
      </c>
      <c r="Z26" s="111"/>
      <c r="AA26" s="620"/>
      <c r="AB26" s="117"/>
      <c r="AC26" s="106"/>
      <c r="AD26" s="350" t="str">
        <f t="shared" si="2"/>
        <v/>
      </c>
      <c r="AE26" s="350" t="str">
        <f t="shared" si="9"/>
        <v/>
      </c>
      <c r="AF26" s="106"/>
      <c r="AG26" s="106"/>
      <c r="AH26" s="117"/>
      <c r="AI26" s="114"/>
      <c r="AJ26" s="117"/>
      <c r="AK26" s="114"/>
      <c r="AL26" s="58"/>
      <c r="AM26" s="71"/>
      <c r="AN26" s="59"/>
      <c r="AO26" s="114"/>
      <c r="AP26" s="106"/>
      <c r="AQ26" s="350" t="str">
        <f t="shared" si="3"/>
        <v/>
      </c>
      <c r="AR26" s="106"/>
      <c r="AS26" s="350" t="str">
        <f t="shared" si="4"/>
        <v/>
      </c>
    </row>
    <row r="27" spans="2:45" ht="21" customHeight="1">
      <c r="B27" s="88"/>
      <c r="C27" s="329" t="str">
        <f t="shared" si="5"/>
        <v>TN0020621</v>
      </c>
      <c r="D27" s="329" t="str">
        <f t="shared" si="6"/>
        <v>External Outfall</v>
      </c>
      <c r="E27" s="328" t="str">
        <f t="shared" si="7"/>
        <v>001</v>
      </c>
      <c r="F27" s="329">
        <f t="shared" si="10"/>
        <v>2024</v>
      </c>
      <c r="G27" s="329" t="s">
        <v>327</v>
      </c>
      <c r="H27" s="330">
        <v>24</v>
      </c>
      <c r="I27" s="104"/>
      <c r="J27" s="110"/>
      <c r="K27" s="110"/>
      <c r="L27" s="110"/>
      <c r="M27" s="105"/>
      <c r="N27" s="105"/>
      <c r="O27" s="113"/>
      <c r="P27" s="116"/>
      <c r="Q27" s="105"/>
      <c r="R27" s="350" t="str">
        <f t="shared" si="11"/>
        <v/>
      </c>
      <c r="S27" s="350" t="str">
        <f t="shared" si="8"/>
        <v/>
      </c>
      <c r="T27" s="105"/>
      <c r="U27" s="113"/>
      <c r="V27" s="616"/>
      <c r="W27" s="110"/>
      <c r="X27" s="617" t="str">
        <f t="shared" si="0"/>
        <v/>
      </c>
      <c r="Y27" s="617" t="str">
        <f t="shared" si="1"/>
        <v/>
      </c>
      <c r="Z27" s="110"/>
      <c r="AA27" s="618"/>
      <c r="AB27" s="116"/>
      <c r="AC27" s="105"/>
      <c r="AD27" s="350" t="str">
        <f t="shared" si="2"/>
        <v/>
      </c>
      <c r="AE27" s="350" t="str">
        <f t="shared" si="9"/>
        <v/>
      </c>
      <c r="AF27" s="105"/>
      <c r="AG27" s="105"/>
      <c r="AH27" s="116"/>
      <c r="AI27" s="113"/>
      <c r="AJ27" s="116"/>
      <c r="AK27" s="113"/>
      <c r="AL27" s="56"/>
      <c r="AM27" s="70"/>
      <c r="AN27" s="57"/>
      <c r="AO27" s="113"/>
      <c r="AP27" s="105"/>
      <c r="AQ27" s="350" t="str">
        <f t="shared" si="3"/>
        <v/>
      </c>
      <c r="AR27" s="105"/>
      <c r="AS27" s="350" t="str">
        <f t="shared" si="4"/>
        <v/>
      </c>
    </row>
    <row r="28" spans="2:45" ht="21" customHeight="1">
      <c r="B28" s="88"/>
      <c r="C28" s="329" t="str">
        <f t="shared" si="5"/>
        <v>TN0020621</v>
      </c>
      <c r="D28" s="329" t="str">
        <f t="shared" si="6"/>
        <v>External Outfall</v>
      </c>
      <c r="E28" s="328" t="str">
        <f t="shared" si="7"/>
        <v>001</v>
      </c>
      <c r="F28" s="329">
        <f t="shared" si="10"/>
        <v>2024</v>
      </c>
      <c r="G28" s="329" t="s">
        <v>327</v>
      </c>
      <c r="H28" s="330">
        <v>25</v>
      </c>
      <c r="I28" s="108"/>
      <c r="J28" s="111"/>
      <c r="K28" s="111"/>
      <c r="L28" s="111"/>
      <c r="M28" s="106"/>
      <c r="N28" s="106"/>
      <c r="O28" s="114"/>
      <c r="P28" s="74"/>
      <c r="Q28" s="75"/>
      <c r="R28" s="350" t="str">
        <f t="shared" si="11"/>
        <v/>
      </c>
      <c r="S28" s="350" t="str">
        <f t="shared" si="8"/>
        <v/>
      </c>
      <c r="T28" s="106"/>
      <c r="U28" s="114"/>
      <c r="V28" s="621"/>
      <c r="W28" s="622"/>
      <c r="X28" s="617" t="str">
        <f t="shared" si="0"/>
        <v/>
      </c>
      <c r="Y28" s="617" t="str">
        <f t="shared" si="1"/>
        <v/>
      </c>
      <c r="Z28" s="111"/>
      <c r="AA28" s="620"/>
      <c r="AB28" s="74"/>
      <c r="AC28" s="75"/>
      <c r="AD28" s="350" t="str">
        <f t="shared" si="2"/>
        <v/>
      </c>
      <c r="AE28" s="350" t="str">
        <f t="shared" si="9"/>
        <v/>
      </c>
      <c r="AF28" s="75"/>
      <c r="AG28" s="75"/>
      <c r="AH28" s="117"/>
      <c r="AI28" s="114"/>
      <c r="AJ28" s="117"/>
      <c r="AK28" s="114"/>
      <c r="AL28" s="58"/>
      <c r="AM28" s="71"/>
      <c r="AN28" s="59"/>
      <c r="AO28" s="114"/>
      <c r="AP28" s="75"/>
      <c r="AQ28" s="350" t="str">
        <f t="shared" si="3"/>
        <v/>
      </c>
      <c r="AR28" s="75"/>
      <c r="AS28" s="350" t="str">
        <f t="shared" si="4"/>
        <v/>
      </c>
    </row>
    <row r="29" spans="2:45" ht="21" customHeight="1">
      <c r="B29" s="88"/>
      <c r="C29" s="329" t="str">
        <f t="shared" si="5"/>
        <v>TN0020621</v>
      </c>
      <c r="D29" s="329" t="str">
        <f t="shared" si="6"/>
        <v>External Outfall</v>
      </c>
      <c r="E29" s="328" t="str">
        <f t="shared" si="7"/>
        <v>001</v>
      </c>
      <c r="F29" s="329">
        <f t="shared" si="10"/>
        <v>2024</v>
      </c>
      <c r="G29" s="329" t="s">
        <v>327</v>
      </c>
      <c r="H29" s="330">
        <v>26</v>
      </c>
      <c r="I29" s="104"/>
      <c r="J29" s="110"/>
      <c r="K29" s="110"/>
      <c r="L29" s="110"/>
      <c r="M29" s="105"/>
      <c r="N29" s="105"/>
      <c r="O29" s="113"/>
      <c r="P29" s="116"/>
      <c r="Q29" s="105"/>
      <c r="R29" s="350" t="str">
        <f t="shared" si="11"/>
        <v/>
      </c>
      <c r="S29" s="350" t="str">
        <f t="shared" si="8"/>
        <v/>
      </c>
      <c r="T29" s="105"/>
      <c r="U29" s="113"/>
      <c r="V29" s="616"/>
      <c r="W29" s="110"/>
      <c r="X29" s="617" t="str">
        <f t="shared" si="0"/>
        <v/>
      </c>
      <c r="Y29" s="617" t="str">
        <f t="shared" si="1"/>
        <v/>
      </c>
      <c r="Z29" s="110"/>
      <c r="AA29" s="618"/>
      <c r="AB29" s="116"/>
      <c r="AC29" s="105"/>
      <c r="AD29" s="350" t="str">
        <f t="shared" si="2"/>
        <v/>
      </c>
      <c r="AE29" s="350" t="str">
        <f t="shared" si="9"/>
        <v/>
      </c>
      <c r="AF29" s="105"/>
      <c r="AG29" s="105"/>
      <c r="AH29" s="116"/>
      <c r="AI29" s="113"/>
      <c r="AJ29" s="116"/>
      <c r="AK29" s="113"/>
      <c r="AL29" s="56"/>
      <c r="AM29" s="70"/>
      <c r="AN29" s="57"/>
      <c r="AO29" s="113"/>
      <c r="AP29" s="105"/>
      <c r="AQ29" s="350" t="str">
        <f t="shared" si="3"/>
        <v/>
      </c>
      <c r="AR29" s="105"/>
      <c r="AS29" s="350" t="str">
        <f t="shared" si="4"/>
        <v/>
      </c>
    </row>
    <row r="30" spans="2:45" ht="21" customHeight="1">
      <c r="B30" s="88"/>
      <c r="C30" s="329" t="str">
        <f t="shared" si="5"/>
        <v>TN0020621</v>
      </c>
      <c r="D30" s="329" t="str">
        <f t="shared" si="6"/>
        <v>External Outfall</v>
      </c>
      <c r="E30" s="328" t="str">
        <f t="shared" si="7"/>
        <v>001</v>
      </c>
      <c r="F30" s="329">
        <f t="shared" si="10"/>
        <v>2024</v>
      </c>
      <c r="G30" s="329" t="s">
        <v>327</v>
      </c>
      <c r="H30" s="330">
        <v>27</v>
      </c>
      <c r="I30" s="108"/>
      <c r="J30" s="146"/>
      <c r="K30" s="146"/>
      <c r="L30" s="146"/>
      <c r="M30" s="106"/>
      <c r="N30" s="106"/>
      <c r="O30" s="114"/>
      <c r="P30" s="74"/>
      <c r="Q30" s="75"/>
      <c r="R30" s="350" t="str">
        <f t="shared" si="11"/>
        <v/>
      </c>
      <c r="S30" s="350" t="str">
        <f t="shared" si="8"/>
        <v/>
      </c>
      <c r="T30" s="106"/>
      <c r="U30" s="114"/>
      <c r="V30" s="621"/>
      <c r="W30" s="622"/>
      <c r="X30" s="617" t="str">
        <f t="shared" si="0"/>
        <v/>
      </c>
      <c r="Y30" s="617" t="str">
        <f t="shared" si="1"/>
        <v/>
      </c>
      <c r="Z30" s="111"/>
      <c r="AA30" s="620"/>
      <c r="AB30" s="74"/>
      <c r="AC30" s="75"/>
      <c r="AD30" s="350" t="str">
        <f t="shared" si="2"/>
        <v/>
      </c>
      <c r="AE30" s="350" t="str">
        <f t="shared" si="9"/>
        <v/>
      </c>
      <c r="AF30" s="75"/>
      <c r="AG30" s="75"/>
      <c r="AH30" s="117"/>
      <c r="AI30" s="114"/>
      <c r="AJ30" s="117"/>
      <c r="AK30" s="114"/>
      <c r="AL30" s="58"/>
      <c r="AM30" s="71"/>
      <c r="AN30" s="59"/>
      <c r="AO30" s="114"/>
      <c r="AP30" s="75"/>
      <c r="AQ30" s="350" t="str">
        <f t="shared" si="3"/>
        <v/>
      </c>
      <c r="AR30" s="75"/>
      <c r="AS30" s="350" t="str">
        <f t="shared" si="4"/>
        <v/>
      </c>
    </row>
    <row r="31" spans="2:45" ht="21" customHeight="1">
      <c r="B31" s="88"/>
      <c r="C31" s="329" t="str">
        <f t="shared" si="5"/>
        <v>TN0020621</v>
      </c>
      <c r="D31" s="329" t="str">
        <f t="shared" si="6"/>
        <v>External Outfall</v>
      </c>
      <c r="E31" s="328" t="str">
        <f t="shared" si="7"/>
        <v>001</v>
      </c>
      <c r="F31" s="329">
        <f t="shared" si="10"/>
        <v>2024</v>
      </c>
      <c r="G31" s="329" t="s">
        <v>327</v>
      </c>
      <c r="H31" s="330">
        <v>28</v>
      </c>
      <c r="I31" s="104"/>
      <c r="J31" s="110"/>
      <c r="K31" s="110"/>
      <c r="L31" s="110"/>
      <c r="M31" s="105"/>
      <c r="N31" s="105"/>
      <c r="O31" s="113"/>
      <c r="P31" s="116"/>
      <c r="Q31" s="105"/>
      <c r="R31" s="350" t="str">
        <f t="shared" si="11"/>
        <v/>
      </c>
      <c r="S31" s="350" t="str">
        <f t="shared" si="8"/>
        <v/>
      </c>
      <c r="T31" s="105"/>
      <c r="U31" s="113"/>
      <c r="V31" s="616"/>
      <c r="W31" s="110"/>
      <c r="X31" s="617" t="str">
        <f t="shared" si="0"/>
        <v/>
      </c>
      <c r="Y31" s="617" t="str">
        <f t="shared" si="1"/>
        <v/>
      </c>
      <c r="Z31" s="110"/>
      <c r="AA31" s="618"/>
      <c r="AB31" s="116"/>
      <c r="AC31" s="105"/>
      <c r="AD31" s="350" t="str">
        <f t="shared" si="2"/>
        <v/>
      </c>
      <c r="AE31" s="350" t="str">
        <f t="shared" si="9"/>
        <v/>
      </c>
      <c r="AF31" s="105"/>
      <c r="AG31" s="105"/>
      <c r="AH31" s="116"/>
      <c r="AI31" s="113"/>
      <c r="AJ31" s="116"/>
      <c r="AK31" s="113"/>
      <c r="AL31" s="56"/>
      <c r="AM31" s="70"/>
      <c r="AN31" s="57"/>
      <c r="AO31" s="113"/>
      <c r="AP31" s="105"/>
      <c r="AQ31" s="350" t="str">
        <f t="shared" si="3"/>
        <v/>
      </c>
      <c r="AR31" s="105"/>
      <c r="AS31" s="350" t="str">
        <f t="shared" si="4"/>
        <v/>
      </c>
    </row>
    <row r="32" spans="2:45" ht="21" customHeight="1" thickBot="1">
      <c r="B32" s="88"/>
      <c r="C32" s="332" t="str">
        <f t="shared" si="5"/>
        <v>TN0020621</v>
      </c>
      <c r="D32" s="332" t="str">
        <f t="shared" si="6"/>
        <v>External Outfall</v>
      </c>
      <c r="E32" s="331" t="str">
        <f t="shared" si="7"/>
        <v>001</v>
      </c>
      <c r="F32" s="332">
        <f t="shared" si="10"/>
        <v>2024</v>
      </c>
      <c r="G32" s="332" t="s">
        <v>327</v>
      </c>
      <c r="H32" s="333">
        <v>29</v>
      </c>
      <c r="I32" s="109"/>
      <c r="J32" s="112"/>
      <c r="K32" s="112"/>
      <c r="L32" s="112"/>
      <c r="M32" s="107"/>
      <c r="N32" s="107"/>
      <c r="O32" s="115"/>
      <c r="P32" s="118"/>
      <c r="Q32" s="107"/>
      <c r="R32" s="355" t="str">
        <f t="shared" si="11"/>
        <v/>
      </c>
      <c r="S32" s="355" t="str">
        <f>IF(P32&lt;&gt;0,(1-Q32/P32)*100,"")</f>
        <v/>
      </c>
      <c r="T32" s="106"/>
      <c r="U32" s="114"/>
      <c r="V32" s="623"/>
      <c r="W32" s="112"/>
      <c r="X32" s="624" t="str">
        <f t="shared" si="0"/>
        <v/>
      </c>
      <c r="Y32" s="624" t="str">
        <f t="shared" si="1"/>
        <v/>
      </c>
      <c r="Z32" s="111"/>
      <c r="AA32" s="620"/>
      <c r="AB32" s="118"/>
      <c r="AC32" s="107"/>
      <c r="AD32" s="355" t="str">
        <f t="shared" si="2"/>
        <v/>
      </c>
      <c r="AE32" s="355" t="str">
        <f>IF(AB32&lt;&gt;0,(1-AC32/AB32)*100,"")</f>
        <v/>
      </c>
      <c r="AF32" s="107"/>
      <c r="AG32" s="107"/>
      <c r="AH32" s="118"/>
      <c r="AI32" s="115"/>
      <c r="AJ32" s="118"/>
      <c r="AK32" s="115"/>
      <c r="AL32" s="58"/>
      <c r="AM32" s="72"/>
      <c r="AN32" s="61"/>
      <c r="AO32" s="115"/>
      <c r="AP32" s="107"/>
      <c r="AQ32" s="355" t="str">
        <f t="shared" si="3"/>
        <v/>
      </c>
      <c r="AR32" s="107"/>
      <c r="AS32" s="355" t="str">
        <f t="shared" si="4"/>
        <v/>
      </c>
    </row>
    <row r="33" spans="2:106" s="6" customFormat="1" ht="21" customHeight="1">
      <c r="B33" s="339"/>
      <c r="C33" s="700" t="s">
        <v>311</v>
      </c>
      <c r="D33" s="701"/>
      <c r="E33" s="701"/>
      <c r="F33" s="21"/>
      <c r="G33" s="22"/>
      <c r="H33" s="119" t="s">
        <v>312</v>
      </c>
      <c r="I33" s="120">
        <f>SUM(I4:I32)</f>
        <v>0</v>
      </c>
      <c r="J33" s="121">
        <f>SUM(J4:J32)</f>
        <v>0</v>
      </c>
      <c r="K33" s="122"/>
      <c r="L33" s="121">
        <f>SUM(L4:L32)</f>
        <v>0</v>
      </c>
      <c r="M33" s="123">
        <f>SUM(M4:M32)</f>
        <v>0</v>
      </c>
      <c r="N33" s="124"/>
      <c r="O33" s="125"/>
      <c r="P33" s="126"/>
      <c r="Q33" s="124"/>
      <c r="R33" s="123">
        <f>SUM(R4:R32)</f>
        <v>0</v>
      </c>
      <c r="S33" s="527"/>
      <c r="T33" s="527"/>
      <c r="U33" s="127"/>
      <c r="V33" s="626"/>
      <c r="W33" s="122"/>
      <c r="X33" s="121">
        <f>SUM(X4:X32)</f>
        <v>0</v>
      </c>
      <c r="Y33" s="627"/>
      <c r="Z33" s="627"/>
      <c r="AA33" s="628"/>
      <c r="AB33" s="126"/>
      <c r="AC33" s="124"/>
      <c r="AD33" s="123">
        <f>SUM(AD4:AD32)</f>
        <v>0</v>
      </c>
      <c r="AE33" s="527"/>
      <c r="AF33" s="665"/>
      <c r="AG33" s="666"/>
      <c r="AH33" s="126"/>
      <c r="AI33" s="125"/>
      <c r="AJ33" s="126"/>
      <c r="AK33" s="125"/>
      <c r="AL33" s="128"/>
      <c r="AM33" s="129"/>
      <c r="AN33" s="130"/>
      <c r="AO33" s="129"/>
      <c r="AP33" s="124"/>
      <c r="AQ33" s="123">
        <f>SUM(AQ4:AQ32)</f>
        <v>0</v>
      </c>
      <c r="AR33" s="124"/>
      <c r="AS33" s="123">
        <f>SUM(AS4:AS32)</f>
        <v>0</v>
      </c>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row>
    <row r="34" spans="2:106" s="6" customFormat="1" ht="21" customHeight="1">
      <c r="B34" s="339"/>
      <c r="C34" s="702"/>
      <c r="D34" s="702"/>
      <c r="E34" s="702"/>
      <c r="F34" s="23"/>
      <c r="G34" s="24"/>
      <c r="H34" s="131" t="s">
        <v>313</v>
      </c>
      <c r="I34" s="132"/>
      <c r="J34" s="133" t="e">
        <f>AVERAGE(J4:J32)</f>
        <v>#DIV/0!</v>
      </c>
      <c r="K34" s="134"/>
      <c r="L34" s="133" t="e">
        <f>AVERAGE(L4:L32)</f>
        <v>#DIV/0!</v>
      </c>
      <c r="M34" s="135"/>
      <c r="N34" s="351" t="e">
        <f>AVERAGE(N4:N32)</f>
        <v>#DIV/0!</v>
      </c>
      <c r="O34" s="351" t="e">
        <f>AVERAGE(O4:O32)</f>
        <v>#DIV/0!</v>
      </c>
      <c r="P34" s="136" t="e">
        <f>AVERAGE(P4:P32)</f>
        <v>#DIV/0!</v>
      </c>
      <c r="Q34" s="351" t="e">
        <f>AVERAGE(Q4:Q32)</f>
        <v>#DIV/0!</v>
      </c>
      <c r="R34" s="351" t="e">
        <f>AVERAGE(R4:R32)</f>
        <v>#DIV/0!</v>
      </c>
      <c r="S34" s="351" t="e">
        <f>(1-Q34/P34)*100</f>
        <v>#DIV/0!</v>
      </c>
      <c r="T34" s="100"/>
      <c r="U34" s="149"/>
      <c r="V34" s="629" t="e">
        <f>AVERAGE(V4:V32)</f>
        <v>#DIV/0!</v>
      </c>
      <c r="W34" s="133" t="e">
        <f>AVERAGE(W4:W32)</f>
        <v>#DIV/0!</v>
      </c>
      <c r="X34" s="133" t="e">
        <f>AVERAGE(X4:X32)</f>
        <v>#DIV/0!</v>
      </c>
      <c r="Y34" s="133" t="e">
        <f>(1-W34/V34)*100</f>
        <v>#DIV/0!</v>
      </c>
      <c r="Z34" s="97"/>
      <c r="AA34" s="630"/>
      <c r="AB34" s="136" t="e">
        <f>AVERAGE(AB4:AB32)</f>
        <v>#DIV/0!</v>
      </c>
      <c r="AC34" s="351" t="e">
        <f>AVERAGE(AC4:AC32)</f>
        <v>#DIV/0!</v>
      </c>
      <c r="AD34" s="351" t="e">
        <f>AVERAGE(AD4:AD32)</f>
        <v>#DIV/0!</v>
      </c>
      <c r="AE34" s="351" t="e">
        <f>(1-AC34/AB34)*100</f>
        <v>#DIV/0!</v>
      </c>
      <c r="AF34" s="667"/>
      <c r="AG34" s="668"/>
      <c r="AH34" s="136" t="e">
        <f>AVERAGE(AH4:AH32)</f>
        <v>#DIV/0!</v>
      </c>
      <c r="AI34" s="352" t="e">
        <f>AVERAGE(AI4:AI32)</f>
        <v>#DIV/0!</v>
      </c>
      <c r="AJ34" s="137"/>
      <c r="AK34" s="138"/>
      <c r="AL34" s="135"/>
      <c r="AM34" s="352" t="e">
        <f>AVERAGE(AM4:AM32)</f>
        <v>#DIV/0!</v>
      </c>
      <c r="AN34" s="137"/>
      <c r="AO34" s="352" t="e">
        <f>GEOMEAN(AO4:AO32)</f>
        <v>#NUM!</v>
      </c>
      <c r="AP34" s="351" t="e">
        <f aca="true" t="shared" si="12" ref="AP34:AS34">AVERAGE(AP4:AP32)</f>
        <v>#DIV/0!</v>
      </c>
      <c r="AQ34" s="351" t="e">
        <f t="shared" si="12"/>
        <v>#DIV/0!</v>
      </c>
      <c r="AR34" s="351" t="e">
        <f t="shared" si="12"/>
        <v>#DIV/0!</v>
      </c>
      <c r="AS34" s="351" t="e">
        <f t="shared" si="12"/>
        <v>#DIV/0!</v>
      </c>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row>
    <row r="35" spans="2:106" s="6" customFormat="1" ht="21" customHeight="1">
      <c r="B35" s="339"/>
      <c r="C35" s="702"/>
      <c r="D35" s="702"/>
      <c r="E35" s="702"/>
      <c r="F35" s="23"/>
      <c r="G35" s="24"/>
      <c r="H35" s="131" t="s">
        <v>314</v>
      </c>
      <c r="I35" s="139">
        <f>MAX(I4:I32)</f>
        <v>0</v>
      </c>
      <c r="J35" s="133">
        <f>MAX(J4:J32)</f>
        <v>0</v>
      </c>
      <c r="K35" s="133">
        <f>MAX(K4:K32)</f>
        <v>0</v>
      </c>
      <c r="L35" s="133">
        <f aca="true" t="shared" si="13" ref="L35:AK35">MAX(L4:L32)</f>
        <v>0</v>
      </c>
      <c r="M35" s="351">
        <f t="shared" si="13"/>
        <v>0</v>
      </c>
      <c r="N35" s="351">
        <f t="shared" si="13"/>
        <v>0</v>
      </c>
      <c r="O35" s="352">
        <f t="shared" si="13"/>
        <v>0</v>
      </c>
      <c r="P35" s="136">
        <f t="shared" si="13"/>
        <v>0</v>
      </c>
      <c r="Q35" s="351">
        <f t="shared" si="13"/>
        <v>0</v>
      </c>
      <c r="R35" s="351">
        <f t="shared" si="13"/>
        <v>0</v>
      </c>
      <c r="S35" s="351">
        <f t="shared" si="13"/>
        <v>0</v>
      </c>
      <c r="T35" s="351">
        <f>MAX(T4:T32)</f>
        <v>0</v>
      </c>
      <c r="U35" s="352">
        <f>MAX(U4:U32)</f>
        <v>0</v>
      </c>
      <c r="V35" s="629">
        <f t="shared" si="13"/>
        <v>0</v>
      </c>
      <c r="W35" s="133">
        <f t="shared" si="13"/>
        <v>0</v>
      </c>
      <c r="X35" s="133">
        <f t="shared" si="13"/>
        <v>0</v>
      </c>
      <c r="Y35" s="133">
        <f t="shared" si="13"/>
        <v>0</v>
      </c>
      <c r="Z35" s="133">
        <f>MAX(Z4:Z32)</f>
        <v>0</v>
      </c>
      <c r="AA35" s="631">
        <f>MAX(AA4:AA32)</f>
        <v>0</v>
      </c>
      <c r="AB35" s="136">
        <f t="shared" si="13"/>
        <v>0</v>
      </c>
      <c r="AC35" s="351">
        <f t="shared" si="13"/>
        <v>0</v>
      </c>
      <c r="AD35" s="351">
        <f t="shared" si="13"/>
        <v>0</v>
      </c>
      <c r="AE35" s="351">
        <f t="shared" si="13"/>
        <v>0</v>
      </c>
      <c r="AF35" s="351">
        <f>MAX(AF4:AF32)</f>
        <v>0</v>
      </c>
      <c r="AG35" s="352">
        <f>MAX(AG4:AG32)</f>
        <v>0</v>
      </c>
      <c r="AH35" s="136">
        <f t="shared" si="13"/>
        <v>0</v>
      </c>
      <c r="AI35" s="352">
        <f t="shared" si="13"/>
        <v>0</v>
      </c>
      <c r="AJ35" s="136">
        <f t="shared" si="13"/>
        <v>0</v>
      </c>
      <c r="AK35" s="352">
        <f t="shared" si="13"/>
        <v>0</v>
      </c>
      <c r="AL35" s="135"/>
      <c r="AM35" s="352">
        <f>MAX(AM4:AM32)</f>
        <v>0</v>
      </c>
      <c r="AN35" s="137"/>
      <c r="AO35" s="352">
        <f>MAX(AO4:AO32)</f>
        <v>0</v>
      </c>
      <c r="AP35" s="351">
        <f aca="true" t="shared" si="14" ref="AP35:AS35">MAX(AP4:AP32)</f>
        <v>0</v>
      </c>
      <c r="AQ35" s="351">
        <f t="shared" si="14"/>
        <v>0</v>
      </c>
      <c r="AR35" s="351">
        <f t="shared" si="14"/>
        <v>0</v>
      </c>
      <c r="AS35" s="351">
        <f t="shared" si="14"/>
        <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row>
    <row r="36" spans="2:106" s="6" customFormat="1" ht="21" customHeight="1" thickBot="1">
      <c r="B36" s="339"/>
      <c r="C36" s="702"/>
      <c r="D36" s="702"/>
      <c r="E36" s="702"/>
      <c r="F36" s="23"/>
      <c r="G36" s="24"/>
      <c r="H36" s="140" t="s">
        <v>315</v>
      </c>
      <c r="I36" s="309"/>
      <c r="J36" s="310">
        <f>MIN(J4:J32)</f>
        <v>0</v>
      </c>
      <c r="K36" s="311"/>
      <c r="L36" s="310">
        <f>MIN(L4:L32)</f>
        <v>0</v>
      </c>
      <c r="M36" s="141"/>
      <c r="N36" s="142">
        <f aca="true" t="shared" si="15" ref="N36:AK36">MIN(N4:N32)</f>
        <v>0</v>
      </c>
      <c r="O36" s="143">
        <f t="shared" si="15"/>
        <v>0</v>
      </c>
      <c r="P36" s="144">
        <f>MIN(P4:P32)</f>
        <v>0</v>
      </c>
      <c r="Q36" s="142">
        <f t="shared" si="15"/>
        <v>0</v>
      </c>
      <c r="R36" s="142">
        <f t="shared" si="15"/>
        <v>0</v>
      </c>
      <c r="S36" s="529">
        <f t="shared" si="15"/>
        <v>0</v>
      </c>
      <c r="T36" s="100"/>
      <c r="U36" s="149"/>
      <c r="V36" s="632">
        <f t="shared" si="15"/>
        <v>0</v>
      </c>
      <c r="W36" s="310">
        <f t="shared" si="15"/>
        <v>0</v>
      </c>
      <c r="X36" s="310">
        <f t="shared" si="15"/>
        <v>0</v>
      </c>
      <c r="Y36" s="633">
        <f t="shared" si="15"/>
        <v>0</v>
      </c>
      <c r="Z36" s="97"/>
      <c r="AA36" s="630"/>
      <c r="AB36" s="144">
        <f t="shared" si="15"/>
        <v>0</v>
      </c>
      <c r="AC36" s="142">
        <f t="shared" si="15"/>
        <v>0</v>
      </c>
      <c r="AD36" s="142">
        <f t="shared" si="15"/>
        <v>0</v>
      </c>
      <c r="AE36" s="529">
        <f t="shared" si="15"/>
        <v>0</v>
      </c>
      <c r="AF36" s="100"/>
      <c r="AG36" s="149"/>
      <c r="AH36" s="144">
        <f t="shared" si="15"/>
        <v>0</v>
      </c>
      <c r="AI36" s="143">
        <f t="shared" si="15"/>
        <v>0</v>
      </c>
      <c r="AJ36" s="144">
        <f t="shared" si="15"/>
        <v>0</v>
      </c>
      <c r="AK36" s="143">
        <f t="shared" si="15"/>
        <v>0</v>
      </c>
      <c r="AL36" s="141"/>
      <c r="AM36" s="143">
        <f>MIN(AM4:AM32)</f>
        <v>0</v>
      </c>
      <c r="AN36" s="312"/>
      <c r="AO36" s="143">
        <f>MIN(AO5:AO33)</f>
        <v>0</v>
      </c>
      <c r="AP36" s="142">
        <f aca="true" t="shared" si="16" ref="AP36:AS36">MIN(AP4:AP32)</f>
        <v>0</v>
      </c>
      <c r="AQ36" s="142">
        <f t="shared" si="16"/>
        <v>0</v>
      </c>
      <c r="AR36" s="142">
        <f t="shared" si="16"/>
        <v>0</v>
      </c>
      <c r="AS36" s="142">
        <f t="shared" si="16"/>
        <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row>
    <row r="37" spans="2:106" s="6" customFormat="1" ht="21" customHeight="1">
      <c r="B37" s="339"/>
      <c r="C37" s="702"/>
      <c r="D37" s="702"/>
      <c r="E37" s="702"/>
      <c r="F37" s="704" t="s">
        <v>316</v>
      </c>
      <c r="G37" s="705"/>
      <c r="H37" s="706"/>
      <c r="I37" s="313"/>
      <c r="J37" s="92"/>
      <c r="K37" s="92"/>
      <c r="L37" s="93"/>
      <c r="M37" s="94"/>
      <c r="N37" s="94"/>
      <c r="O37" s="151">
        <f>'Permit Limits'!P11</f>
        <v>999</v>
      </c>
      <c r="P37" s="95"/>
      <c r="Q37" s="35">
        <f>'Permit Limits'!R11</f>
        <v>15</v>
      </c>
      <c r="R37" s="35">
        <f>'Permit Limits'!S11</f>
        <v>9999</v>
      </c>
      <c r="S37" s="342"/>
      <c r="T37" s="315"/>
      <c r="U37" s="314"/>
      <c r="V37" s="634"/>
      <c r="W37" s="635">
        <f>'Permit Limits'!AD11</f>
        <v>3</v>
      </c>
      <c r="X37" s="635">
        <f>'Permit Limits'!AE11</f>
        <v>9999</v>
      </c>
      <c r="Y37" s="636"/>
      <c r="Z37" s="636"/>
      <c r="AA37" s="637"/>
      <c r="AB37" s="95"/>
      <c r="AC37" s="35">
        <f>'Permit Limits'!AJ11</f>
        <v>45</v>
      </c>
      <c r="AD37" s="35">
        <f>'Permit Limits'!AK11</f>
        <v>9999</v>
      </c>
      <c r="AE37" s="316"/>
      <c r="AF37" s="315"/>
      <c r="AG37" s="314"/>
      <c r="AH37" s="95"/>
      <c r="AI37" s="343"/>
      <c r="AJ37" s="37">
        <f>'Permit Limits'!AQ11</f>
        <v>0</v>
      </c>
      <c r="AK37" s="35">
        <f>'Permit Limits'!AR11</f>
        <v>9</v>
      </c>
      <c r="AL37" s="38"/>
      <c r="AM37" s="35">
        <f>'Permit Limits'!AU11</f>
        <v>1</v>
      </c>
      <c r="AN37" s="95"/>
      <c r="AO37" s="36">
        <f>'Permit Limits'!AW11</f>
        <v>126</v>
      </c>
      <c r="AP37" s="35">
        <f>'Permit Limits'!BL11</f>
        <v>9999</v>
      </c>
      <c r="AQ37" s="35">
        <f>'Permit Limits'!BM11</f>
        <v>9999</v>
      </c>
      <c r="AR37" s="35">
        <f>'Permit Limits'!BQ11</f>
        <v>9999</v>
      </c>
      <c r="AS37" s="35">
        <f>'Permit Limits'!BR11</f>
        <v>9999</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row>
    <row r="38" spans="2:106" s="6" customFormat="1" ht="21" customHeight="1">
      <c r="B38" s="339"/>
      <c r="C38" s="702"/>
      <c r="D38" s="702"/>
      <c r="E38" s="702"/>
      <c r="F38" s="707" t="s">
        <v>317</v>
      </c>
      <c r="G38" s="708"/>
      <c r="H38" s="709"/>
      <c r="I38" s="96"/>
      <c r="J38" s="97"/>
      <c r="K38" s="97"/>
      <c r="L38" s="98"/>
      <c r="M38" s="99"/>
      <c r="N38" s="100"/>
      <c r="O38" s="149"/>
      <c r="P38" s="101"/>
      <c r="Q38" s="40"/>
      <c r="R38" s="40"/>
      <c r="S38" s="345">
        <f>'Permit Limits'!T12</f>
        <v>40</v>
      </c>
      <c r="T38" s="100"/>
      <c r="U38" s="149"/>
      <c r="V38" s="638"/>
      <c r="W38" s="639"/>
      <c r="X38" s="639"/>
      <c r="Y38" s="640">
        <f>'Permit Limits'!AF12</f>
        <v>0</v>
      </c>
      <c r="Z38" s="97"/>
      <c r="AA38" s="630"/>
      <c r="AB38" s="101"/>
      <c r="AC38" s="40"/>
      <c r="AD38" s="40"/>
      <c r="AE38" s="345">
        <f>'Permit Limits'!AL12</f>
        <v>40</v>
      </c>
      <c r="AF38" s="100"/>
      <c r="AG38" s="149"/>
      <c r="AH38" s="101"/>
      <c r="AI38" s="39">
        <f>'Permit Limits'!AP12</f>
        <v>6</v>
      </c>
      <c r="AJ38" s="63">
        <f>'Permit Limits'!AQ12</f>
        <v>0</v>
      </c>
      <c r="AK38" s="39">
        <f>'Permit Limits'!AR12</f>
        <v>6</v>
      </c>
      <c r="AL38" s="40"/>
      <c r="AM38" s="150"/>
      <c r="AN38" s="101"/>
      <c r="AO38" s="150"/>
      <c r="AP38" s="40"/>
      <c r="AQ38" s="40"/>
      <c r="AR38" s="40"/>
      <c r="AS38" s="40"/>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row>
    <row r="39" spans="2:106" s="6" customFormat="1" ht="21" customHeight="1" thickBot="1">
      <c r="B39" s="339"/>
      <c r="C39" s="702"/>
      <c r="D39" s="702"/>
      <c r="E39" s="702"/>
      <c r="F39" s="710" t="s">
        <v>318</v>
      </c>
      <c r="G39" s="711"/>
      <c r="H39" s="712"/>
      <c r="I39" s="102"/>
      <c r="J39" s="41"/>
      <c r="K39" s="41"/>
      <c r="L39" s="41"/>
      <c r="M39" s="91"/>
      <c r="N39" s="91"/>
      <c r="O39" s="79"/>
      <c r="P39" s="103"/>
      <c r="Q39" s="353">
        <f>'Permit Limits'!R13</f>
        <v>9.9</v>
      </c>
      <c r="R39" s="353">
        <f>'Permit Limits'!S13</f>
        <v>61</v>
      </c>
      <c r="S39" s="353">
        <f>'Permit Limits'!T13</f>
        <v>85</v>
      </c>
      <c r="T39" s="363">
        <f>'Permit Limits'!U13</f>
        <v>13.3</v>
      </c>
      <c r="U39" s="269">
        <f>'Permit Limits'!V13</f>
        <v>82</v>
      </c>
      <c r="V39" s="641"/>
      <c r="W39" s="642">
        <f>'Permit Limits'!AD13</f>
        <v>1.3</v>
      </c>
      <c r="X39" s="642">
        <f>'Permit Limits'!AE13</f>
        <v>8.2</v>
      </c>
      <c r="Y39" s="642">
        <f>'Permit Limits'!AF13</f>
        <v>9999</v>
      </c>
      <c r="Z39" s="642">
        <f>'Permit Limits'!AG13</f>
        <v>2</v>
      </c>
      <c r="AA39" s="643">
        <f>'Permit Limits'!AH13</f>
        <v>12.3</v>
      </c>
      <c r="AB39" s="103"/>
      <c r="AC39" s="353">
        <f>'Permit Limits'!AJ13</f>
        <v>30</v>
      </c>
      <c r="AD39" s="353">
        <f>'Permit Limits'!AK13</f>
        <v>185</v>
      </c>
      <c r="AE39" s="353">
        <f>'Permit Limits'!AL13</f>
        <v>85</v>
      </c>
      <c r="AF39" s="363">
        <f>'Permit Limits'!AM13</f>
        <v>40</v>
      </c>
      <c r="AG39" s="269">
        <f>'Permit Limits'!AN13</f>
        <v>247</v>
      </c>
      <c r="AH39" s="103"/>
      <c r="AI39" s="349">
        <f>'Permit Limits'!AP13</f>
        <v>0</v>
      </c>
      <c r="AJ39" s="103"/>
      <c r="AK39" s="79"/>
      <c r="AL39" s="91"/>
      <c r="AM39" s="79"/>
      <c r="AN39" s="103"/>
      <c r="AO39" s="349">
        <f>'Permit Limits'!AW13</f>
        <v>941</v>
      </c>
      <c r="AP39" s="353">
        <f>'Permit Limits'!BL13</f>
        <v>9999</v>
      </c>
      <c r="AQ39" s="353">
        <f>'Permit Limits'!BM13</f>
        <v>9999</v>
      </c>
      <c r="AR39" s="353">
        <f>'Permit Limits'!BQ13</f>
        <v>9999</v>
      </c>
      <c r="AS39" s="353">
        <f>'Permit Limits'!BR13</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row>
    <row r="40" spans="2:106" s="6" customFormat="1" ht="21" customHeight="1">
      <c r="B40" s="339"/>
      <c r="C40" s="702"/>
      <c r="D40" s="702"/>
      <c r="E40" s="702"/>
      <c r="F40" s="73"/>
      <c r="G40" s="73" t="s">
        <v>319</v>
      </c>
      <c r="I40" s="66"/>
      <c r="J40" s="82"/>
      <c r="K40" s="82"/>
      <c r="L40" s="82"/>
      <c r="M40" s="82"/>
      <c r="N40" s="82"/>
      <c r="O40" s="82"/>
      <c r="P40" s="66"/>
      <c r="Q40" s="66"/>
      <c r="R40" s="66"/>
      <c r="S40" s="66"/>
      <c r="T40" s="66"/>
      <c r="U40" s="66"/>
      <c r="V40" s="653"/>
      <c r="W40" s="653"/>
      <c r="X40" s="653"/>
      <c r="Y40" s="653"/>
      <c r="Z40" s="653"/>
      <c r="AA40" s="653"/>
      <c r="AB40" s="346"/>
      <c r="AC40" s="346"/>
      <c r="AD40" s="346"/>
      <c r="AE40" s="344"/>
      <c r="AF40" s="344"/>
      <c r="AG40" s="344"/>
      <c r="AH40" s="344"/>
      <c r="AI40" s="344"/>
      <c r="AJ40" s="344"/>
      <c r="AK40" s="344"/>
      <c r="AL40" s="344"/>
      <c r="AM40" s="344"/>
      <c r="AN40" s="344"/>
      <c r="AO40" s="344"/>
      <c r="AP40" s="25"/>
      <c r="AQ40" s="25"/>
      <c r="AR40" s="25"/>
      <c r="AS40" s="2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row>
    <row r="41" spans="2:106" s="6" customFormat="1" ht="62.25" customHeight="1">
      <c r="B41" s="339"/>
      <c r="C41" s="702"/>
      <c r="D41" s="702"/>
      <c r="E41" s="702"/>
      <c r="F41" s="26"/>
      <c r="G41" s="26" t="s">
        <v>320</v>
      </c>
      <c r="I41" s="344"/>
      <c r="J41" s="344"/>
      <c r="K41" s="344"/>
      <c r="L41" s="344"/>
      <c r="P41" s="344"/>
      <c r="Q41" s="344"/>
      <c r="R41" s="344"/>
      <c r="S41" s="154"/>
      <c r="T41" s="154"/>
      <c r="U41" s="154"/>
      <c r="V41" s="644"/>
      <c r="W41" s="644"/>
      <c r="X41" s="644"/>
      <c r="Y41" s="644"/>
      <c r="Z41" s="644"/>
      <c r="AA41" s="644"/>
      <c r="AB41" s="344"/>
      <c r="AC41" s="339"/>
      <c r="AD41" s="339"/>
      <c r="AE41" s="25"/>
      <c r="AF41" s="25"/>
      <c r="AG41" s="25"/>
      <c r="AH41" s="25"/>
      <c r="AI41" s="25"/>
      <c r="AJ41" s="25"/>
      <c r="AK41" s="25"/>
      <c r="AL41" s="26"/>
      <c r="AM41" s="25"/>
      <c r="AN41" s="25"/>
      <c r="AO41" s="2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row>
    <row r="42" spans="2:41" ht="32.25" customHeight="1">
      <c r="B42" s="339"/>
      <c r="C42" s="714"/>
      <c r="D42" s="714"/>
      <c r="E42" s="714"/>
      <c r="F42" s="84"/>
      <c r="G42" s="84"/>
      <c r="H42" s="85"/>
      <c r="I42" s="713" t="str">
        <f>Jan!I44</f>
        <v>Greenbrier STP</v>
      </c>
      <c r="J42" s="713"/>
      <c r="K42" s="713"/>
      <c r="L42" s="713"/>
      <c r="M42" s="80"/>
      <c r="N42" s="80"/>
      <c r="O42" s="80"/>
      <c r="P42" s="147" t="s">
        <v>321</v>
      </c>
      <c r="Q42" s="341"/>
      <c r="R42" s="341"/>
      <c r="S42" s="341"/>
      <c r="T42" s="341"/>
      <c r="U42" s="341"/>
      <c r="V42" s="645"/>
      <c r="W42" s="645"/>
      <c r="X42" s="645"/>
      <c r="Y42" s="645"/>
      <c r="Z42" s="645"/>
      <c r="AA42" s="645"/>
      <c r="AB42" s="340"/>
      <c r="AC42" s="340"/>
      <c r="AD42" s="340"/>
      <c r="AE42" s="340"/>
      <c r="AF42" s="340"/>
      <c r="AG42" s="340"/>
      <c r="AH42" s="340"/>
      <c r="AI42" s="340"/>
      <c r="AJ42" s="340"/>
      <c r="AK42" s="340"/>
      <c r="AL42" s="340"/>
      <c r="AM42" s="340"/>
      <c r="AN42" s="340"/>
      <c r="AO42" s="340"/>
    </row>
    <row r="43" spans="2:41" ht="23.25" customHeight="1">
      <c r="B43" s="339"/>
      <c r="C43" s="716" t="s">
        <v>322</v>
      </c>
      <c r="D43" s="716"/>
      <c r="E43" s="716"/>
      <c r="F43" s="347"/>
      <c r="G43" s="347"/>
      <c r="H43" s="34"/>
      <c r="I43" s="703" t="s">
        <v>323</v>
      </c>
      <c r="J43" s="703"/>
      <c r="K43" s="703"/>
      <c r="L43" s="703"/>
      <c r="M43" s="80"/>
      <c r="N43" s="80"/>
      <c r="O43" s="80"/>
      <c r="P43" s="341"/>
      <c r="Q43" s="341"/>
      <c r="R43" s="341"/>
      <c r="S43" s="341"/>
      <c r="T43" s="341"/>
      <c r="U43" s="341"/>
      <c r="V43" s="645"/>
      <c r="W43" s="645"/>
      <c r="X43" s="645"/>
      <c r="Y43" s="645"/>
      <c r="Z43" s="645"/>
      <c r="AA43" s="645"/>
      <c r="AB43" s="340"/>
      <c r="AC43" s="340"/>
      <c r="AD43" s="340"/>
      <c r="AE43" s="340"/>
      <c r="AF43" s="340"/>
      <c r="AG43" s="340"/>
      <c r="AH43" s="340"/>
      <c r="AI43" s="340"/>
      <c r="AJ43" s="340"/>
      <c r="AK43" s="340"/>
      <c r="AL43" s="340"/>
      <c r="AM43" s="340"/>
      <c r="AN43" s="340"/>
      <c r="AO43" s="340"/>
    </row>
    <row r="44" spans="2:41" ht="37.5" customHeight="1">
      <c r="B44" s="340"/>
      <c r="C44" s="607"/>
      <c r="D44" s="83"/>
      <c r="E44" s="607"/>
      <c r="F44" s="84"/>
      <c r="G44" s="85"/>
      <c r="I44" s="715" t="str">
        <f>Jan!I46</f>
        <v>Robertson</v>
      </c>
      <c r="J44" s="715"/>
      <c r="K44" s="715"/>
      <c r="L44" s="715"/>
      <c r="M44" s="62"/>
      <c r="N44" s="27"/>
      <c r="O44" s="27"/>
      <c r="P44" s="27"/>
      <c r="Q44" s="27"/>
      <c r="R44" s="27"/>
      <c r="S44" s="27"/>
      <c r="T44" s="27"/>
      <c r="U44" s="27"/>
      <c r="V44" s="646"/>
      <c r="W44" s="646"/>
      <c r="X44" s="646"/>
      <c r="Y44" s="647"/>
      <c r="Z44" s="647"/>
      <c r="AA44" s="647"/>
      <c r="AB44" s="340"/>
      <c r="AC44" s="340"/>
      <c r="AD44" s="340"/>
      <c r="AE44" s="340"/>
      <c r="AF44" s="340"/>
      <c r="AG44" s="340"/>
      <c r="AH44" s="340"/>
      <c r="AI44" s="340"/>
      <c r="AJ44" s="340"/>
      <c r="AK44" s="340"/>
      <c r="AL44" s="340"/>
      <c r="AM44" s="340"/>
      <c r="AN44" s="340"/>
      <c r="AO44" s="340"/>
    </row>
    <row r="45" spans="2:23" ht="30.75" customHeight="1">
      <c r="B45" s="340"/>
      <c r="C45" s="81" t="s">
        <v>324</v>
      </c>
      <c r="D45" s="81"/>
      <c r="E45" s="81" t="s">
        <v>325</v>
      </c>
      <c r="F45" s="85"/>
      <c r="G45" s="81"/>
      <c r="H45" s="81"/>
      <c r="I45" s="703" t="s">
        <v>326</v>
      </c>
      <c r="J45" s="703"/>
      <c r="K45" s="703"/>
      <c r="L45" s="703"/>
      <c r="M45" s="30"/>
      <c r="N45" s="30"/>
      <c r="O45" s="30"/>
      <c r="R45" s="29"/>
      <c r="S45" s="30"/>
      <c r="T45" s="30"/>
      <c r="U45" s="30"/>
      <c r="W45" s="649"/>
    </row>
    <row r="46" spans="5:34" ht="24" customHeight="1">
      <c r="E46" s="19"/>
      <c r="H46" s="30"/>
      <c r="I46" s="30"/>
      <c r="J46" s="30"/>
      <c r="K46" s="30"/>
      <c r="L46" s="30"/>
      <c r="M46" s="30"/>
      <c r="N46" s="30"/>
      <c r="O46" s="31"/>
      <c r="P46" s="31"/>
      <c r="Q46" s="31"/>
      <c r="R46" s="31"/>
      <c r="S46" s="31"/>
      <c r="T46" s="31"/>
      <c r="U46" s="31"/>
      <c r="V46" s="650"/>
      <c r="W46" s="649"/>
      <c r="X46" s="649"/>
      <c r="AB46" s="28"/>
      <c r="AC46" s="28"/>
      <c r="AD46" s="28"/>
      <c r="AE46" s="28"/>
      <c r="AF46" s="28"/>
      <c r="AG46" s="28"/>
      <c r="AH46" s="28"/>
    </row>
    <row r="47" spans="3:27" s="156" customFormat="1" ht="24" customHeight="1">
      <c r="C47" s="161"/>
      <c r="H47" s="160"/>
      <c r="I47" s="160"/>
      <c r="J47" s="160"/>
      <c r="K47" s="160"/>
      <c r="L47" s="160"/>
      <c r="M47" s="160"/>
      <c r="N47" s="160"/>
      <c r="V47" s="651"/>
      <c r="W47" s="651"/>
      <c r="X47" s="651"/>
      <c r="Y47" s="651"/>
      <c r="Z47" s="651"/>
      <c r="AA47" s="651"/>
    </row>
    <row r="48" spans="3:27" s="156" customFormat="1" ht="15">
      <c r="C48" s="157"/>
      <c r="E48" s="161"/>
      <c r="V48" s="651"/>
      <c r="W48" s="651"/>
      <c r="X48" s="651"/>
      <c r="Y48" s="651"/>
      <c r="Z48" s="651"/>
      <c r="AA48" s="651"/>
    </row>
    <row r="49" spans="4:27" s="156" customFormat="1" ht="15">
      <c r="D49" s="157"/>
      <c r="E49" s="157"/>
      <c r="F49" s="157"/>
      <c r="V49" s="651"/>
      <c r="W49" s="651"/>
      <c r="X49" s="651"/>
      <c r="Y49" s="651"/>
      <c r="Z49" s="651"/>
      <c r="AA49" s="651"/>
    </row>
    <row r="50" spans="4:27" s="156" customFormat="1" ht="15">
      <c r="D50" s="157"/>
      <c r="E50" s="157"/>
      <c r="F50" s="157"/>
      <c r="V50" s="651"/>
      <c r="W50" s="651"/>
      <c r="X50" s="651"/>
      <c r="Y50" s="651"/>
      <c r="Z50" s="651"/>
      <c r="AA50" s="651"/>
    </row>
    <row r="51" spans="5:27" s="156" customFormat="1" ht="18" customHeight="1">
      <c r="E51" s="162"/>
      <c r="G51" s="157"/>
      <c r="H51" s="157"/>
      <c r="I51" s="157"/>
      <c r="V51" s="651"/>
      <c r="W51" s="651"/>
      <c r="X51" s="651"/>
      <c r="Y51" s="651"/>
      <c r="Z51" s="651"/>
      <c r="AA51" s="651"/>
    </row>
    <row r="52" spans="5:27" s="156" customFormat="1" ht="15">
      <c r="E52" s="162"/>
      <c r="G52" s="157"/>
      <c r="H52" s="157"/>
      <c r="I52" s="157"/>
      <c r="V52" s="651"/>
      <c r="W52" s="651"/>
      <c r="X52" s="651"/>
      <c r="Y52" s="651"/>
      <c r="Z52" s="651"/>
      <c r="AA52" s="651"/>
    </row>
    <row r="53" spans="5:27" s="156" customFormat="1" ht="15">
      <c r="E53" s="162"/>
      <c r="V53" s="651"/>
      <c r="W53" s="651"/>
      <c r="X53" s="651"/>
      <c r="Y53" s="651"/>
      <c r="Z53" s="651"/>
      <c r="AA53" s="651"/>
    </row>
    <row r="54" spans="5:27" s="156" customFormat="1" ht="48" customHeight="1">
      <c r="E54" s="162"/>
      <c r="V54" s="651"/>
      <c r="W54" s="651"/>
      <c r="X54" s="651"/>
      <c r="Y54" s="651"/>
      <c r="Z54" s="651"/>
      <c r="AA54" s="651"/>
    </row>
    <row r="55" spans="3:27" s="156" customFormat="1" ht="15">
      <c r="C55" s="163"/>
      <c r="D55" s="163"/>
      <c r="E55" s="162"/>
      <c r="V55" s="651"/>
      <c r="W55" s="651"/>
      <c r="X55" s="651"/>
      <c r="Y55" s="651"/>
      <c r="Z55" s="651"/>
      <c r="AA55" s="651"/>
    </row>
    <row r="56" spans="3:27" s="156" customFormat="1" ht="15">
      <c r="C56" s="163"/>
      <c r="D56" s="163"/>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45" s="156" customFormat="1" ht="15">
      <c r="C90" s="163"/>
      <c r="D90" s="163"/>
      <c r="E90" s="162"/>
      <c r="V90" s="651"/>
      <c r="W90" s="651"/>
      <c r="X90" s="651"/>
      <c r="Y90" s="651"/>
      <c r="Z90" s="651"/>
      <c r="AA90" s="651"/>
      <c r="AP90" s="158"/>
      <c r="AQ90" s="158"/>
      <c r="AR90" s="158"/>
      <c r="AS90" s="158"/>
    </row>
    <row r="91" spans="3:49" s="156" customFormat="1" ht="24" customHeight="1">
      <c r="C91" s="163"/>
      <c r="D91" s="163"/>
      <c r="E91" s="162"/>
      <c r="O91" s="158"/>
      <c r="P91" s="158"/>
      <c r="Q91" s="158"/>
      <c r="R91" s="158"/>
      <c r="S91" s="158"/>
      <c r="T91" s="158"/>
      <c r="U91" s="158"/>
      <c r="V91" s="652"/>
      <c r="W91" s="652"/>
      <c r="X91" s="652"/>
      <c r="Y91" s="652"/>
      <c r="Z91" s="652"/>
      <c r="AA91" s="652"/>
      <c r="AB91" s="158"/>
      <c r="AC91" s="158"/>
      <c r="AD91" s="158"/>
      <c r="AE91" s="158"/>
      <c r="AF91" s="158"/>
      <c r="AG91" s="158"/>
      <c r="AH91" s="158"/>
      <c r="AI91" s="158"/>
      <c r="AJ91" s="158"/>
      <c r="AK91" s="158"/>
      <c r="AL91" s="158"/>
      <c r="AM91" s="158"/>
      <c r="AN91" s="158"/>
      <c r="AO91" s="158"/>
      <c r="AT91" s="158"/>
      <c r="AU91" s="158"/>
      <c r="AV91" s="158"/>
      <c r="AW91" s="158"/>
    </row>
    <row r="92" spans="3:49" s="158" customFormat="1" ht="24" customHeight="1">
      <c r="C92" s="163"/>
      <c r="D92" s="163"/>
      <c r="E92" s="164"/>
      <c r="O92" s="156"/>
      <c r="P92" s="156"/>
      <c r="Q92" s="156"/>
      <c r="R92" s="156"/>
      <c r="S92" s="156"/>
      <c r="T92" s="156"/>
      <c r="U92" s="156"/>
      <c r="V92" s="651"/>
      <c r="W92" s="651"/>
      <c r="X92" s="651"/>
      <c r="Y92" s="651"/>
      <c r="Z92" s="651"/>
      <c r="AA92" s="651"/>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row>
    <row r="93" spans="3:27" s="156" customFormat="1" ht="84" customHeight="1">
      <c r="C93" s="163"/>
      <c r="D93" s="163"/>
      <c r="E93" s="162"/>
      <c r="V93" s="651"/>
      <c r="W93" s="651"/>
      <c r="X93" s="651"/>
      <c r="Y93" s="651"/>
      <c r="Z93" s="651"/>
      <c r="AA93" s="651"/>
    </row>
    <row r="94" spans="3:27" s="156" customFormat="1" ht="15">
      <c r="C94" s="163"/>
      <c r="D94" s="163"/>
      <c r="E94" s="162"/>
      <c r="V94" s="651"/>
      <c r="W94" s="651"/>
      <c r="X94" s="651"/>
      <c r="Y94" s="651"/>
      <c r="Z94" s="651"/>
      <c r="AA94" s="651"/>
    </row>
    <row r="95" spans="3:27" s="156" customFormat="1" ht="15">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5:27" s="156" customFormat="1" ht="15">
      <c r="E107" s="162"/>
      <c r="V107" s="651"/>
      <c r="W107" s="651"/>
      <c r="X107" s="651"/>
      <c r="Y107" s="651"/>
      <c r="Z107" s="651"/>
      <c r="AA107" s="651"/>
    </row>
    <row r="108" spans="5:27" s="156" customFormat="1" ht="15">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2:27" s="156" customFormat="1" ht="15">
      <c r="B113" s="165"/>
      <c r="E113" s="162"/>
      <c r="V113" s="651"/>
      <c r="W113" s="651"/>
      <c r="X113" s="651"/>
      <c r="Y113" s="651"/>
      <c r="Z113" s="651"/>
      <c r="AA113" s="651"/>
    </row>
    <row r="114" spans="5:27" s="156" customFormat="1" ht="15">
      <c r="E114" s="162"/>
      <c r="V114" s="651"/>
      <c r="W114" s="651"/>
      <c r="X114" s="651"/>
      <c r="Y114" s="651"/>
      <c r="Z114" s="651"/>
      <c r="AA114" s="651"/>
    </row>
    <row r="115" spans="5:27" s="156" customFormat="1" ht="1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5:27" s="156" customFormat="1" ht="15">
      <c r="E224" s="162"/>
      <c r="V224" s="651"/>
      <c r="W224" s="651"/>
      <c r="X224" s="651"/>
      <c r="Y224" s="651"/>
      <c r="Z224" s="651"/>
      <c r="AA224" s="651"/>
    </row>
    <row r="225" spans="5:27" s="156" customFormat="1" ht="15">
      <c r="E225" s="162"/>
      <c r="V225" s="651"/>
      <c r="W225" s="651"/>
      <c r="X225" s="651"/>
      <c r="Y225" s="651"/>
      <c r="Z225" s="651"/>
      <c r="AA225" s="651"/>
    </row>
    <row r="226" spans="5:27" s="156" customFormat="1" ht="15">
      <c r="E226" s="162"/>
      <c r="V226" s="651"/>
      <c r="W226" s="651"/>
      <c r="X226" s="651"/>
      <c r="Y226" s="651"/>
      <c r="Z226" s="651"/>
      <c r="AA226" s="651"/>
    </row>
    <row r="227" spans="5:27" s="156" customFormat="1" ht="15">
      <c r="E227" s="162"/>
      <c r="V227" s="651"/>
      <c r="W227" s="651"/>
      <c r="X227" s="651"/>
      <c r="Y227" s="651"/>
      <c r="Z227" s="651"/>
      <c r="AA227" s="651"/>
    </row>
    <row r="228" spans="5:27" s="156" customFormat="1" ht="15">
      <c r="E228" s="162"/>
      <c r="V228" s="651"/>
      <c r="W228" s="651"/>
      <c r="X228" s="651"/>
      <c r="Y228" s="651"/>
      <c r="Z228" s="651"/>
      <c r="AA228" s="651"/>
    </row>
    <row r="229" spans="5:27" s="156" customFormat="1" ht="15">
      <c r="E229" s="162"/>
      <c r="V229" s="651"/>
      <c r="W229" s="651"/>
      <c r="X229" s="651"/>
      <c r="Y229" s="651"/>
      <c r="Z229" s="651"/>
      <c r="AA229" s="651"/>
    </row>
    <row r="230" spans="5:27" s="156" customFormat="1" ht="15">
      <c r="E230" s="162"/>
      <c r="V230" s="651"/>
      <c r="W230" s="651"/>
      <c r="X230" s="651"/>
      <c r="Y230" s="651"/>
      <c r="Z230" s="651"/>
      <c r="AA230" s="651"/>
    </row>
    <row r="231" spans="5:27" s="156" customFormat="1" ht="15">
      <c r="E231" s="162"/>
      <c r="V231" s="651"/>
      <c r="W231" s="651"/>
      <c r="X231" s="651"/>
      <c r="Y231" s="651"/>
      <c r="Z231" s="651"/>
      <c r="AA231" s="651"/>
    </row>
    <row r="232" spans="5:27" s="156" customFormat="1" ht="15">
      <c r="E232" s="162"/>
      <c r="V232" s="651"/>
      <c r="W232" s="651"/>
      <c r="X232" s="651"/>
      <c r="Y232" s="651"/>
      <c r="Z232" s="651"/>
      <c r="AA232" s="651"/>
    </row>
    <row r="233" spans="5:27" s="156" customFormat="1" ht="15">
      <c r="E233" s="162"/>
      <c r="V233" s="651"/>
      <c r="W233" s="651"/>
      <c r="X233" s="651"/>
      <c r="Y233" s="651"/>
      <c r="Z233" s="651"/>
      <c r="AA233" s="651"/>
    </row>
    <row r="234" spans="5:27" s="156" customFormat="1" ht="15">
      <c r="E234" s="162"/>
      <c r="V234" s="651"/>
      <c r="W234" s="651"/>
      <c r="X234" s="651"/>
      <c r="Y234" s="651"/>
      <c r="Z234" s="651"/>
      <c r="AA234" s="651"/>
    </row>
    <row r="235" spans="5:27" s="156" customFormat="1" ht="15">
      <c r="E235" s="162"/>
      <c r="V235" s="651"/>
      <c r="W235" s="651"/>
      <c r="X235" s="651"/>
      <c r="Y235" s="651"/>
      <c r="Z235" s="651"/>
      <c r="AA235" s="651"/>
    </row>
    <row r="236" spans="5:27" s="156" customFormat="1" ht="15">
      <c r="E236" s="162"/>
      <c r="V236" s="651"/>
      <c r="W236" s="651"/>
      <c r="X236" s="651"/>
      <c r="Y236" s="651"/>
      <c r="Z236" s="651"/>
      <c r="AA236" s="651"/>
    </row>
    <row r="237" spans="5:27" s="156" customFormat="1" ht="15">
      <c r="E237" s="162"/>
      <c r="V237" s="651"/>
      <c r="W237" s="651"/>
      <c r="X237" s="651"/>
      <c r="Y237" s="651"/>
      <c r="Z237" s="651"/>
      <c r="AA237" s="651"/>
    </row>
    <row r="238" spans="5:27" s="156" customFormat="1" ht="15">
      <c r="E238" s="162"/>
      <c r="V238" s="651"/>
      <c r="W238" s="651"/>
      <c r="X238" s="651"/>
      <c r="Y238" s="651"/>
      <c r="Z238" s="651"/>
      <c r="AA238" s="651"/>
    </row>
    <row r="239" spans="5:27" s="156" customFormat="1" ht="15">
      <c r="E239" s="162"/>
      <c r="V239" s="651"/>
      <c r="W239" s="651"/>
      <c r="X239" s="651"/>
      <c r="Y239" s="651"/>
      <c r="Z239" s="651"/>
      <c r="AA239" s="651"/>
    </row>
    <row r="240" spans="5:27" s="156" customFormat="1" ht="15">
      <c r="E240" s="162"/>
      <c r="V240" s="651"/>
      <c r="W240" s="651"/>
      <c r="X240" s="651"/>
      <c r="Y240" s="651"/>
      <c r="Z240" s="651"/>
      <c r="AA240" s="651"/>
    </row>
    <row r="241" spans="5:27" s="156" customFormat="1" ht="15">
      <c r="E241" s="162"/>
      <c r="V241" s="651"/>
      <c r="W241" s="651"/>
      <c r="X241" s="651"/>
      <c r="Y241" s="651"/>
      <c r="Z241" s="651"/>
      <c r="AA241" s="651"/>
    </row>
    <row r="242" spans="5:27" s="156" customFormat="1" ht="15">
      <c r="E242" s="162"/>
      <c r="V242" s="651"/>
      <c r="W242" s="651"/>
      <c r="X242" s="651"/>
      <c r="Y242" s="651"/>
      <c r="Z242" s="651"/>
      <c r="AA242" s="651"/>
    </row>
    <row r="243" spans="5:27" s="156" customFormat="1" ht="15">
      <c r="E243" s="162"/>
      <c r="V243" s="651"/>
      <c r="W243" s="651"/>
      <c r="X243" s="651"/>
      <c r="Y243" s="651"/>
      <c r="Z243" s="651"/>
      <c r="AA243" s="651"/>
    </row>
    <row r="244" spans="5:27" s="156" customFormat="1" ht="15">
      <c r="E244" s="162"/>
      <c r="V244" s="651"/>
      <c r="W244" s="651"/>
      <c r="X244" s="651"/>
      <c r="Y244" s="651"/>
      <c r="Z244" s="651"/>
      <c r="AA244" s="651"/>
    </row>
    <row r="245" spans="5:27" s="156" customFormat="1" ht="15">
      <c r="E245" s="162"/>
      <c r="V245" s="651"/>
      <c r="W245" s="651"/>
      <c r="X245" s="651"/>
      <c r="Y245" s="651"/>
      <c r="Z245" s="651"/>
      <c r="AA245" s="651"/>
    </row>
    <row r="246" spans="5:27" s="156" customFormat="1" ht="15">
      <c r="E246" s="162"/>
      <c r="V246" s="651"/>
      <c r="W246" s="651"/>
      <c r="X246" s="651"/>
      <c r="Y246" s="651"/>
      <c r="Z246" s="651"/>
      <c r="AA246" s="651"/>
    </row>
    <row r="247" spans="5:27" s="156" customFormat="1" ht="15">
      <c r="E247" s="162"/>
      <c r="V247" s="651"/>
      <c r="W247" s="651"/>
      <c r="X247" s="651"/>
      <c r="Y247" s="651"/>
      <c r="Z247" s="651"/>
      <c r="AA247" s="651"/>
    </row>
    <row r="248" spans="5:27" s="156" customFormat="1" ht="15">
      <c r="E248" s="162"/>
      <c r="V248" s="651"/>
      <c r="W248" s="651"/>
      <c r="X248" s="651"/>
      <c r="Y248" s="651"/>
      <c r="Z248" s="651"/>
      <c r="AA248" s="651"/>
    </row>
    <row r="249" spans="5:27" s="156" customFormat="1" ht="15">
      <c r="E249" s="162"/>
      <c r="V249" s="651"/>
      <c r="W249" s="651"/>
      <c r="X249" s="651"/>
      <c r="Y249" s="651"/>
      <c r="Z249" s="651"/>
      <c r="AA249" s="651"/>
    </row>
    <row r="250" spans="5:27" s="156" customFormat="1" ht="15">
      <c r="E250" s="162"/>
      <c r="V250" s="651"/>
      <c r="W250" s="651"/>
      <c r="X250" s="651"/>
      <c r="Y250" s="651"/>
      <c r="Z250" s="651"/>
      <c r="AA250" s="651"/>
    </row>
    <row r="251" spans="5:27" s="156" customFormat="1" ht="15">
      <c r="E251" s="162"/>
      <c r="V251" s="651"/>
      <c r="W251" s="651"/>
      <c r="X251" s="651"/>
      <c r="Y251" s="651"/>
      <c r="Z251" s="651"/>
      <c r="AA251" s="651"/>
    </row>
    <row r="252" spans="5:27" s="156" customFormat="1" ht="15">
      <c r="E252" s="162"/>
      <c r="V252" s="651"/>
      <c r="W252" s="651"/>
      <c r="X252" s="651"/>
      <c r="Y252" s="651"/>
      <c r="Z252" s="651"/>
      <c r="AA252" s="651"/>
    </row>
    <row r="253" spans="5:27" s="156" customFormat="1" ht="15">
      <c r="E253" s="162"/>
      <c r="V253" s="651"/>
      <c r="W253" s="651"/>
      <c r="X253" s="651"/>
      <c r="Y253" s="651"/>
      <c r="Z253" s="651"/>
      <c r="AA253" s="651"/>
    </row>
    <row r="254" spans="5:27" s="156" customFormat="1" ht="15">
      <c r="E254" s="162"/>
      <c r="V254" s="651"/>
      <c r="W254" s="651"/>
      <c r="X254" s="651"/>
      <c r="Y254" s="651"/>
      <c r="Z254" s="651"/>
      <c r="AA254" s="651"/>
    </row>
    <row r="255" spans="5:27" s="156" customFormat="1" ht="15">
      <c r="E255" s="162"/>
      <c r="V255" s="651"/>
      <c r="W255" s="651"/>
      <c r="X255" s="651"/>
      <c r="Y255" s="651"/>
      <c r="Z255" s="651"/>
      <c r="AA255" s="651"/>
    </row>
    <row r="256" spans="5:27" s="156" customFormat="1" ht="15">
      <c r="E256" s="162"/>
      <c r="V256" s="651"/>
      <c r="W256" s="651"/>
      <c r="X256" s="651"/>
      <c r="Y256" s="651"/>
      <c r="Z256" s="651"/>
      <c r="AA256" s="651"/>
    </row>
    <row r="257" spans="5:27" s="156" customFormat="1" ht="15">
      <c r="E257" s="162"/>
      <c r="V257" s="651"/>
      <c r="W257" s="651"/>
      <c r="X257" s="651"/>
      <c r="Y257" s="651"/>
      <c r="Z257" s="651"/>
      <c r="AA257" s="651"/>
    </row>
    <row r="258" spans="5:27" s="156" customFormat="1" ht="15">
      <c r="E258" s="162"/>
      <c r="V258" s="651"/>
      <c r="W258" s="651"/>
      <c r="X258" s="651"/>
      <c r="Y258" s="651"/>
      <c r="Z258" s="651"/>
      <c r="AA258" s="651"/>
    </row>
    <row r="259" spans="5:27" s="156" customFormat="1" ht="15">
      <c r="E259" s="162"/>
      <c r="V259" s="651"/>
      <c r="W259" s="651"/>
      <c r="X259" s="651"/>
      <c r="Y259" s="651"/>
      <c r="Z259" s="651"/>
      <c r="AA259" s="651"/>
    </row>
    <row r="260" spans="5:27" s="156" customFormat="1" ht="15">
      <c r="E260" s="162"/>
      <c r="V260" s="651"/>
      <c r="W260" s="651"/>
      <c r="X260" s="651"/>
      <c r="Y260" s="651"/>
      <c r="Z260" s="651"/>
      <c r="AA260" s="651"/>
    </row>
    <row r="261" spans="5:27" s="156" customFormat="1" ht="15">
      <c r="E261" s="162"/>
      <c r="V261" s="651"/>
      <c r="W261" s="651"/>
      <c r="X261" s="651"/>
      <c r="Y261" s="651"/>
      <c r="Z261" s="651"/>
      <c r="AA261" s="651"/>
    </row>
    <row r="262" spans="5:27" s="156" customFormat="1" ht="15">
      <c r="E262" s="162"/>
      <c r="V262" s="651"/>
      <c r="W262" s="651"/>
      <c r="X262" s="651"/>
      <c r="Y262" s="651"/>
      <c r="Z262" s="651"/>
      <c r="AA262" s="651"/>
    </row>
    <row r="263" spans="5:27" s="156" customFormat="1" ht="15">
      <c r="E263" s="162"/>
      <c r="V263" s="651"/>
      <c r="W263" s="651"/>
      <c r="X263" s="651"/>
      <c r="Y263" s="651"/>
      <c r="Z263" s="651"/>
      <c r="AA263" s="651"/>
    </row>
    <row r="264" spans="5:27" s="156" customFormat="1" ht="15">
      <c r="E264" s="162"/>
      <c r="V264" s="651"/>
      <c r="W264" s="651"/>
      <c r="X264" s="651"/>
      <c r="Y264" s="651"/>
      <c r="Z264" s="651"/>
      <c r="AA264" s="651"/>
    </row>
    <row r="265" spans="5:27" s="156" customFormat="1" ht="15">
      <c r="E265" s="162"/>
      <c r="V265" s="651"/>
      <c r="W265" s="651"/>
      <c r="X265" s="651"/>
      <c r="Y265" s="651"/>
      <c r="Z265" s="651"/>
      <c r="AA265" s="651"/>
    </row>
    <row r="266" spans="5:27" s="156" customFormat="1" ht="15">
      <c r="E266" s="162"/>
      <c r="V266" s="651"/>
      <c r="W266" s="651"/>
      <c r="X266" s="651"/>
      <c r="Y266" s="651"/>
      <c r="Z266" s="651"/>
      <c r="AA266" s="651"/>
    </row>
    <row r="267" spans="5:27" s="156" customFormat="1" ht="15">
      <c r="E267" s="162"/>
      <c r="V267" s="651"/>
      <c r="W267" s="651"/>
      <c r="X267" s="651"/>
      <c r="Y267" s="651"/>
      <c r="Z267" s="651"/>
      <c r="AA267" s="651"/>
    </row>
    <row r="268" spans="5:27" s="156" customFormat="1" ht="15">
      <c r="E268" s="162"/>
      <c r="V268" s="651"/>
      <c r="W268" s="651"/>
      <c r="X268" s="651"/>
      <c r="Y268" s="651"/>
      <c r="Z268" s="651"/>
      <c r="AA268" s="651"/>
    </row>
    <row r="269" spans="5:27" s="156" customFormat="1" ht="15">
      <c r="E269" s="162"/>
      <c r="V269" s="651"/>
      <c r="W269" s="651"/>
      <c r="X269" s="651"/>
      <c r="Y269" s="651"/>
      <c r="Z269" s="651"/>
      <c r="AA269" s="651"/>
    </row>
    <row r="270" spans="5:27" s="156" customFormat="1" ht="15">
      <c r="E270" s="162"/>
      <c r="V270" s="651"/>
      <c r="W270" s="651"/>
      <c r="X270" s="651"/>
      <c r="Y270" s="651"/>
      <c r="Z270" s="651"/>
      <c r="AA270" s="651"/>
    </row>
    <row r="271" spans="5:27" s="156" customFormat="1" ht="15">
      <c r="E271" s="162"/>
      <c r="V271" s="651"/>
      <c r="W271" s="651"/>
      <c r="X271" s="651"/>
      <c r="Y271" s="651"/>
      <c r="Z271" s="651"/>
      <c r="AA271" s="651"/>
    </row>
    <row r="272" spans="5:27" s="156" customFormat="1" ht="15">
      <c r="E272" s="162"/>
      <c r="V272" s="651"/>
      <c r="W272" s="651"/>
      <c r="X272" s="651"/>
      <c r="Y272" s="651"/>
      <c r="Z272" s="651"/>
      <c r="AA272" s="651"/>
    </row>
    <row r="273" spans="5:27" s="156" customFormat="1" ht="15">
      <c r="E273" s="162"/>
      <c r="V273" s="651"/>
      <c r="W273" s="651"/>
      <c r="X273" s="651"/>
      <c r="Y273" s="651"/>
      <c r="Z273" s="651"/>
      <c r="AA273" s="651"/>
    </row>
    <row r="274" spans="5:27" s="156" customFormat="1" ht="15">
      <c r="E274" s="162"/>
      <c r="V274" s="651"/>
      <c r="W274" s="651"/>
      <c r="X274" s="651"/>
      <c r="Y274" s="651"/>
      <c r="Z274" s="651"/>
      <c r="AA274" s="651"/>
    </row>
    <row r="275" spans="5:27" s="156" customFormat="1" ht="15">
      <c r="E275" s="162"/>
      <c r="V275" s="651"/>
      <c r="W275" s="651"/>
      <c r="X275" s="651"/>
      <c r="Y275" s="651"/>
      <c r="Z275" s="651"/>
      <c r="AA275" s="651"/>
    </row>
    <row r="276" spans="5:27" s="156" customFormat="1" ht="15">
      <c r="E276" s="162"/>
      <c r="V276" s="651"/>
      <c r="W276" s="651"/>
      <c r="X276" s="651"/>
      <c r="Y276" s="651"/>
      <c r="Z276" s="651"/>
      <c r="AA276" s="651"/>
    </row>
    <row r="277" spans="5:27" s="156" customFormat="1" ht="15">
      <c r="E277" s="162"/>
      <c r="V277" s="651"/>
      <c r="W277" s="651"/>
      <c r="X277" s="651"/>
      <c r="Y277" s="651"/>
      <c r="Z277" s="651"/>
      <c r="AA277" s="651"/>
    </row>
    <row r="278" spans="5:27" s="156" customFormat="1" ht="15">
      <c r="E278" s="162"/>
      <c r="V278" s="651"/>
      <c r="W278" s="651"/>
      <c r="X278" s="651"/>
      <c r="Y278" s="651"/>
      <c r="Z278" s="651"/>
      <c r="AA278" s="651"/>
    </row>
    <row r="279" spans="5:27" s="156" customFormat="1" ht="15">
      <c r="E279" s="162"/>
      <c r="V279" s="651"/>
      <c r="W279" s="651"/>
      <c r="X279" s="651"/>
      <c r="Y279" s="651"/>
      <c r="Z279" s="651"/>
      <c r="AA279" s="651"/>
    </row>
    <row r="280" spans="5:27" s="156" customFormat="1" ht="15">
      <c r="E280" s="162"/>
      <c r="V280" s="651"/>
      <c r="W280" s="651"/>
      <c r="X280" s="651"/>
      <c r="Y280" s="651"/>
      <c r="Z280" s="651"/>
      <c r="AA280" s="651"/>
    </row>
    <row r="281" spans="5:27" s="156" customFormat="1" ht="15">
      <c r="E281" s="162"/>
      <c r="V281" s="651"/>
      <c r="W281" s="651"/>
      <c r="X281" s="651"/>
      <c r="Y281" s="651"/>
      <c r="Z281" s="651"/>
      <c r="AA281" s="651"/>
    </row>
    <row r="282" spans="5:27" s="156" customFormat="1" ht="15">
      <c r="E282" s="162"/>
      <c r="V282" s="651"/>
      <c r="W282" s="651"/>
      <c r="X282" s="651"/>
      <c r="Y282" s="651"/>
      <c r="Z282" s="651"/>
      <c r="AA282" s="651"/>
    </row>
    <row r="283" spans="5:27" s="156" customFormat="1" ht="15">
      <c r="E283" s="162"/>
      <c r="V283" s="651"/>
      <c r="W283" s="651"/>
      <c r="X283" s="651"/>
      <c r="Y283" s="651"/>
      <c r="Z283" s="651"/>
      <c r="AA283" s="651"/>
    </row>
    <row r="284" spans="5:27" s="156" customFormat="1" ht="15">
      <c r="E284" s="162"/>
      <c r="V284" s="651"/>
      <c r="W284" s="651"/>
      <c r="X284" s="651"/>
      <c r="Y284" s="651"/>
      <c r="Z284" s="651"/>
      <c r="AA284" s="651"/>
    </row>
    <row r="285" spans="5:27" s="156" customFormat="1" ht="15">
      <c r="E285" s="162"/>
      <c r="V285" s="651"/>
      <c r="W285" s="651"/>
      <c r="X285" s="651"/>
      <c r="Y285" s="651"/>
      <c r="Z285" s="651"/>
      <c r="AA285" s="651"/>
    </row>
    <row r="286" spans="5:27" s="156" customFormat="1" ht="15">
      <c r="E286" s="162"/>
      <c r="V286" s="651"/>
      <c r="W286" s="651"/>
      <c r="X286" s="651"/>
      <c r="Y286" s="651"/>
      <c r="Z286" s="651"/>
      <c r="AA286" s="651"/>
    </row>
    <row r="287" spans="5:27" s="156" customFormat="1" ht="15">
      <c r="E287" s="162"/>
      <c r="V287" s="651"/>
      <c r="W287" s="651"/>
      <c r="X287" s="651"/>
      <c r="Y287" s="651"/>
      <c r="Z287" s="651"/>
      <c r="AA287" s="651"/>
    </row>
    <row r="288" spans="5:27" s="156" customFormat="1" ht="15">
      <c r="E288" s="162"/>
      <c r="V288" s="651"/>
      <c r="W288" s="651"/>
      <c r="X288" s="651"/>
      <c r="Y288" s="651"/>
      <c r="Z288" s="651"/>
      <c r="AA288" s="651"/>
    </row>
    <row r="289" spans="5:27" s="156" customFormat="1" ht="15">
      <c r="E289" s="162"/>
      <c r="V289" s="651"/>
      <c r="W289" s="651"/>
      <c r="X289" s="651"/>
      <c r="Y289" s="651"/>
      <c r="Z289" s="651"/>
      <c r="AA289" s="651"/>
    </row>
    <row r="290" spans="5:27" s="156" customFormat="1" ht="15">
      <c r="E290" s="162"/>
      <c r="V290" s="651"/>
      <c r="W290" s="651"/>
      <c r="X290" s="651"/>
      <c r="Y290" s="651"/>
      <c r="Z290" s="651"/>
      <c r="AA290" s="651"/>
    </row>
    <row r="291" spans="5:27" s="156" customFormat="1" ht="15">
      <c r="E291" s="162"/>
      <c r="V291" s="651"/>
      <c r="W291" s="651"/>
      <c r="X291" s="651"/>
      <c r="Y291" s="651"/>
      <c r="Z291" s="651"/>
      <c r="AA291" s="651"/>
    </row>
    <row r="292" spans="5:27" s="156" customFormat="1" ht="15">
      <c r="E292" s="162"/>
      <c r="V292" s="651"/>
      <c r="W292" s="651"/>
      <c r="X292" s="651"/>
      <c r="Y292" s="651"/>
      <c r="Z292" s="651"/>
      <c r="AA292" s="651"/>
    </row>
    <row r="293" spans="5:27" s="156" customFormat="1" ht="15">
      <c r="E293" s="162"/>
      <c r="V293" s="651"/>
      <c r="W293" s="651"/>
      <c r="X293" s="651"/>
      <c r="Y293" s="651"/>
      <c r="Z293" s="651"/>
      <c r="AA293" s="651"/>
    </row>
    <row r="294" spans="5:27" s="156" customFormat="1" ht="15">
      <c r="E294" s="162"/>
      <c r="V294" s="651"/>
      <c r="W294" s="651"/>
      <c r="X294" s="651"/>
      <c r="Y294" s="651"/>
      <c r="Z294" s="651"/>
      <c r="AA294" s="651"/>
    </row>
    <row r="295" spans="5:27" s="156" customFormat="1" ht="15">
      <c r="E295" s="162"/>
      <c r="V295" s="651"/>
      <c r="W295" s="651"/>
      <c r="X295" s="651"/>
      <c r="Y295" s="651"/>
      <c r="Z295" s="651"/>
      <c r="AA295" s="651"/>
    </row>
    <row r="296" spans="5:27" s="156" customFormat="1" ht="15">
      <c r="E296" s="162"/>
      <c r="V296" s="651"/>
      <c r="W296" s="651"/>
      <c r="X296" s="651"/>
      <c r="Y296" s="651"/>
      <c r="Z296" s="651"/>
      <c r="AA296" s="651"/>
    </row>
    <row r="297" spans="5:27" s="156" customFormat="1" ht="15">
      <c r="E297" s="162"/>
      <c r="V297" s="651"/>
      <c r="W297" s="651"/>
      <c r="X297" s="651"/>
      <c r="Y297" s="651"/>
      <c r="Z297" s="651"/>
      <c r="AA297" s="651"/>
    </row>
    <row r="298" spans="5:27" s="156" customFormat="1" ht="15">
      <c r="E298" s="162"/>
      <c r="V298" s="651"/>
      <c r="W298" s="651"/>
      <c r="X298" s="651"/>
      <c r="Y298" s="651"/>
      <c r="Z298" s="651"/>
      <c r="AA298" s="651"/>
    </row>
    <row r="299" spans="5:27" s="156" customFormat="1" ht="15">
      <c r="E299" s="162"/>
      <c r="V299" s="651"/>
      <c r="W299" s="651"/>
      <c r="X299" s="651"/>
      <c r="Y299" s="651"/>
      <c r="Z299" s="651"/>
      <c r="AA299" s="651"/>
    </row>
    <row r="300" spans="5:27" s="156" customFormat="1" ht="15">
      <c r="E300" s="162"/>
      <c r="V300" s="651"/>
      <c r="W300" s="651"/>
      <c r="X300" s="651"/>
      <c r="Y300" s="651"/>
      <c r="Z300" s="651"/>
      <c r="AA300" s="651"/>
    </row>
    <row r="301" spans="5:27" s="156" customFormat="1" ht="15">
      <c r="E301" s="162"/>
      <c r="V301" s="651"/>
      <c r="W301" s="651"/>
      <c r="X301" s="651"/>
      <c r="Y301" s="651"/>
      <c r="Z301" s="651"/>
      <c r="AA301" s="651"/>
    </row>
    <row r="302" spans="5:27" s="156" customFormat="1" ht="15">
      <c r="E302" s="162"/>
      <c r="V302" s="651"/>
      <c r="W302" s="651"/>
      <c r="X302" s="651"/>
      <c r="Y302" s="651"/>
      <c r="Z302" s="651"/>
      <c r="AA302" s="651"/>
    </row>
    <row r="303" spans="5:27" s="156" customFormat="1" ht="15">
      <c r="E303" s="162"/>
      <c r="V303" s="651"/>
      <c r="W303" s="651"/>
      <c r="X303" s="651"/>
      <c r="Y303" s="651"/>
      <c r="Z303" s="651"/>
      <c r="AA303" s="651"/>
    </row>
    <row r="304" spans="5:27" s="156" customFormat="1" ht="15">
      <c r="E304" s="162"/>
      <c r="V304" s="651"/>
      <c r="W304" s="651"/>
      <c r="X304" s="651"/>
      <c r="Y304" s="651"/>
      <c r="Z304" s="651"/>
      <c r="AA304" s="651"/>
    </row>
    <row r="305" spans="5:27" s="156" customFormat="1" ht="15">
      <c r="E305" s="162"/>
      <c r="V305" s="651"/>
      <c r="W305" s="651"/>
      <c r="X305" s="651"/>
      <c r="Y305" s="651"/>
      <c r="Z305" s="651"/>
      <c r="AA305" s="651"/>
    </row>
    <row r="306" spans="5:27" s="156" customFormat="1" ht="15">
      <c r="E306" s="162"/>
      <c r="V306" s="651"/>
      <c r="W306" s="651"/>
      <c r="X306" s="651"/>
      <c r="Y306" s="651"/>
      <c r="Z306" s="651"/>
      <c r="AA306" s="651"/>
    </row>
    <row r="307" spans="5:27" s="156" customFormat="1" ht="15">
      <c r="E307" s="162"/>
      <c r="V307" s="651"/>
      <c r="W307" s="651"/>
      <c r="X307" s="651"/>
      <c r="Y307" s="651"/>
      <c r="Z307" s="651"/>
      <c r="AA307" s="651"/>
    </row>
    <row r="308" spans="5:27" s="156" customFormat="1" ht="15">
      <c r="E308" s="162"/>
      <c r="V308" s="651"/>
      <c r="W308" s="651"/>
      <c r="X308" s="651"/>
      <c r="Y308" s="651"/>
      <c r="Z308" s="651"/>
      <c r="AA308" s="651"/>
    </row>
    <row r="309" spans="5:27" s="156" customFormat="1" ht="15">
      <c r="E309" s="162"/>
      <c r="V309" s="651"/>
      <c r="W309" s="651"/>
      <c r="X309" s="651"/>
      <c r="Y309" s="651"/>
      <c r="Z309" s="651"/>
      <c r="AA309" s="651"/>
    </row>
    <row r="310" spans="5:27" s="156" customFormat="1" ht="15">
      <c r="E310" s="162"/>
      <c r="V310" s="651"/>
      <c r="W310" s="651"/>
      <c r="X310" s="651"/>
      <c r="Y310" s="651"/>
      <c r="Z310" s="651"/>
      <c r="AA310" s="651"/>
    </row>
    <row r="311" spans="5:27" s="156" customFormat="1" ht="15">
      <c r="E311" s="162"/>
      <c r="V311" s="651"/>
      <c r="W311" s="651"/>
      <c r="X311" s="651"/>
      <c r="Y311" s="651"/>
      <c r="Z311" s="651"/>
      <c r="AA311" s="651"/>
    </row>
    <row r="312" spans="5:27" s="156" customFormat="1" ht="15">
      <c r="E312" s="162"/>
      <c r="V312" s="651"/>
      <c r="W312" s="651"/>
      <c r="X312" s="651"/>
      <c r="Y312" s="651"/>
      <c r="Z312" s="651"/>
      <c r="AA312" s="651"/>
    </row>
    <row r="313" spans="5:27" s="156" customFormat="1" ht="15">
      <c r="E313" s="162"/>
      <c r="V313" s="651"/>
      <c r="W313" s="651"/>
      <c r="X313" s="651"/>
      <c r="Y313" s="651"/>
      <c r="Z313" s="651"/>
      <c r="AA313" s="651"/>
    </row>
    <row r="314" spans="5:27" s="156" customFormat="1" ht="15">
      <c r="E314" s="162"/>
      <c r="V314" s="651"/>
      <c r="W314" s="651"/>
      <c r="X314" s="651"/>
      <c r="Y314" s="651"/>
      <c r="Z314" s="651"/>
      <c r="AA314" s="651"/>
    </row>
    <row r="315" spans="5:27" s="156" customFormat="1" ht="15">
      <c r="E315" s="162"/>
      <c r="V315" s="651"/>
      <c r="W315" s="651"/>
      <c r="X315" s="651"/>
      <c r="Y315" s="651"/>
      <c r="Z315" s="651"/>
      <c r="AA315" s="651"/>
    </row>
    <row r="316" spans="5:27" s="156" customFormat="1" ht="15">
      <c r="E316" s="162"/>
      <c r="V316" s="651"/>
      <c r="W316" s="651"/>
      <c r="X316" s="651"/>
      <c r="Y316" s="651"/>
      <c r="Z316" s="651"/>
      <c r="AA316" s="651"/>
    </row>
    <row r="317" spans="5:27" s="156" customFormat="1" ht="15">
      <c r="E317" s="162"/>
      <c r="V317" s="651"/>
      <c r="W317" s="651"/>
      <c r="X317" s="651"/>
      <c r="Y317" s="651"/>
      <c r="Z317" s="651"/>
      <c r="AA317" s="651"/>
    </row>
    <row r="318" spans="5:27" s="156" customFormat="1" ht="15">
      <c r="E318" s="162"/>
      <c r="V318" s="651"/>
      <c r="W318" s="651"/>
      <c r="X318" s="651"/>
      <c r="Y318" s="651"/>
      <c r="Z318" s="651"/>
      <c r="AA318" s="651"/>
    </row>
    <row r="319" spans="5:27" s="156" customFormat="1" ht="15">
      <c r="E319" s="162"/>
      <c r="V319" s="651"/>
      <c r="W319" s="651"/>
      <c r="X319" s="651"/>
      <c r="Y319" s="651"/>
      <c r="Z319" s="651"/>
      <c r="AA319" s="651"/>
    </row>
    <row r="320" spans="5:27" s="156" customFormat="1" ht="15">
      <c r="E320" s="162"/>
      <c r="V320" s="651"/>
      <c r="W320" s="651"/>
      <c r="X320" s="651"/>
      <c r="Y320" s="651"/>
      <c r="Z320" s="651"/>
      <c r="AA320" s="651"/>
    </row>
    <row r="321" spans="5:27" s="156" customFormat="1" ht="15">
      <c r="E321" s="162"/>
      <c r="V321" s="651"/>
      <c r="W321" s="651"/>
      <c r="X321" s="651"/>
      <c r="Y321" s="651"/>
      <c r="Z321" s="651"/>
      <c r="AA321" s="651"/>
    </row>
    <row r="322" spans="5:27" s="156" customFormat="1" ht="15">
      <c r="E322" s="162"/>
      <c r="V322" s="651"/>
      <c r="W322" s="651"/>
      <c r="X322" s="651"/>
      <c r="Y322" s="651"/>
      <c r="Z322" s="651"/>
      <c r="AA322" s="651"/>
    </row>
    <row r="323" spans="5:27" s="156" customFormat="1" ht="15">
      <c r="E323" s="162"/>
      <c r="V323" s="651"/>
      <c r="W323" s="651"/>
      <c r="X323" s="651"/>
      <c r="Y323" s="651"/>
      <c r="Z323" s="651"/>
      <c r="AA323" s="651"/>
    </row>
    <row r="324" spans="5:27" s="156" customFormat="1" ht="15">
      <c r="E324" s="162"/>
      <c r="V324" s="651"/>
      <c r="W324" s="651"/>
      <c r="X324" s="651"/>
      <c r="Y324" s="651"/>
      <c r="Z324" s="651"/>
      <c r="AA324" s="651"/>
    </row>
    <row r="325" spans="5:27" s="156" customFormat="1" ht="15">
      <c r="E325" s="162"/>
      <c r="V325" s="651"/>
      <c r="W325" s="651"/>
      <c r="X325" s="651"/>
      <c r="Y325" s="651"/>
      <c r="Z325" s="651"/>
      <c r="AA325" s="651"/>
    </row>
    <row r="326" spans="5:27" s="156" customFormat="1" ht="15">
      <c r="E326" s="162"/>
      <c r="V326" s="651"/>
      <c r="W326" s="651"/>
      <c r="X326" s="651"/>
      <c r="Y326" s="651"/>
      <c r="Z326" s="651"/>
      <c r="AA326" s="651"/>
    </row>
    <row r="327" spans="5:27" s="156" customFormat="1" ht="15">
      <c r="E327" s="162"/>
      <c r="V327" s="651"/>
      <c r="W327" s="651"/>
      <c r="X327" s="651"/>
      <c r="Y327" s="651"/>
      <c r="Z327" s="651"/>
      <c r="AA327" s="651"/>
    </row>
    <row r="328" spans="5:27" s="156" customFormat="1" ht="15">
      <c r="E328" s="162"/>
      <c r="V328" s="651"/>
      <c r="W328" s="651"/>
      <c r="X328" s="651"/>
      <c r="Y328" s="651"/>
      <c r="Z328" s="651"/>
      <c r="AA328" s="651"/>
    </row>
    <row r="329" spans="5:27" s="156" customFormat="1" ht="15">
      <c r="E329" s="162"/>
      <c r="V329" s="651"/>
      <c r="W329" s="651"/>
      <c r="X329" s="651"/>
      <c r="Y329" s="651"/>
      <c r="Z329" s="651"/>
      <c r="AA329" s="651"/>
    </row>
    <row r="330" spans="5:27" s="156" customFormat="1" ht="15">
      <c r="E330" s="162"/>
      <c r="V330" s="651"/>
      <c r="W330" s="651"/>
      <c r="X330" s="651"/>
      <c r="Y330" s="651"/>
      <c r="Z330" s="651"/>
      <c r="AA330" s="651"/>
    </row>
    <row r="331" spans="5:27" s="156" customFormat="1" ht="15">
      <c r="E331" s="162"/>
      <c r="V331" s="651"/>
      <c r="W331" s="651"/>
      <c r="X331" s="651"/>
      <c r="Y331" s="651"/>
      <c r="Z331" s="651"/>
      <c r="AA331" s="651"/>
    </row>
    <row r="332" spans="5:27" s="156" customFormat="1" ht="15">
      <c r="E332" s="162"/>
      <c r="V332" s="651"/>
      <c r="W332" s="651"/>
      <c r="X332" s="651"/>
      <c r="Y332" s="651"/>
      <c r="Z332" s="651"/>
      <c r="AA332" s="651"/>
    </row>
    <row r="333" spans="5:27" s="156" customFormat="1" ht="15">
      <c r="E333" s="162"/>
      <c r="V333" s="651"/>
      <c r="W333" s="651"/>
      <c r="X333" s="651"/>
      <c r="Y333" s="651"/>
      <c r="Z333" s="651"/>
      <c r="AA333" s="651"/>
    </row>
    <row r="334" spans="5:27" s="156" customFormat="1" ht="15">
      <c r="E334" s="162"/>
      <c r="V334" s="651"/>
      <c r="W334" s="651"/>
      <c r="X334" s="651"/>
      <c r="Y334" s="651"/>
      <c r="Z334" s="651"/>
      <c r="AA334" s="651"/>
    </row>
    <row r="335" spans="5:27" s="156" customFormat="1" ht="15">
      <c r="E335" s="162"/>
      <c r="V335" s="651"/>
      <c r="W335" s="651"/>
      <c r="X335" s="651"/>
      <c r="Y335" s="651"/>
      <c r="Z335" s="651"/>
      <c r="AA335" s="651"/>
    </row>
    <row r="336" spans="5:27" s="156" customFormat="1" ht="15">
      <c r="E336" s="162"/>
      <c r="V336" s="651"/>
      <c r="W336" s="651"/>
      <c r="X336" s="651"/>
      <c r="Y336" s="651"/>
      <c r="Z336" s="651"/>
      <c r="AA336" s="651"/>
    </row>
    <row r="337" spans="5:27" s="156" customFormat="1" ht="15">
      <c r="E337" s="162"/>
      <c r="V337" s="651"/>
      <c r="W337" s="651"/>
      <c r="X337" s="651"/>
      <c r="Y337" s="651"/>
      <c r="Z337" s="651"/>
      <c r="AA337" s="651"/>
    </row>
    <row r="338" spans="5:27" s="156" customFormat="1" ht="15">
      <c r="E338" s="162"/>
      <c r="V338" s="651"/>
      <c r="W338" s="651"/>
      <c r="X338" s="651"/>
      <c r="Y338" s="651"/>
      <c r="Z338" s="651"/>
      <c r="AA338" s="651"/>
    </row>
    <row r="339" spans="5:27" s="156" customFormat="1" ht="15">
      <c r="E339" s="162"/>
      <c r="V339" s="651"/>
      <c r="W339" s="651"/>
      <c r="X339" s="651"/>
      <c r="Y339" s="651"/>
      <c r="Z339" s="651"/>
      <c r="AA339" s="651"/>
    </row>
    <row r="340" spans="5:27" s="156" customFormat="1" ht="15">
      <c r="E340" s="162"/>
      <c r="V340" s="651"/>
      <c r="W340" s="651"/>
      <c r="X340" s="651"/>
      <c r="Y340" s="651"/>
      <c r="Z340" s="651"/>
      <c r="AA340" s="651"/>
    </row>
    <row r="341" spans="5:27" s="156" customFormat="1" ht="15">
      <c r="E341" s="162"/>
      <c r="V341" s="651"/>
      <c r="W341" s="651"/>
      <c r="X341" s="651"/>
      <c r="Y341" s="651"/>
      <c r="Z341" s="651"/>
      <c r="AA341" s="651"/>
    </row>
    <row r="342" spans="5:27" s="156" customFormat="1" ht="15">
      <c r="E342" s="162"/>
      <c r="V342" s="651"/>
      <c r="W342" s="651"/>
      <c r="X342" s="651"/>
      <c r="Y342" s="651"/>
      <c r="Z342" s="651"/>
      <c r="AA342" s="651"/>
    </row>
    <row r="343" spans="5:27" s="156" customFormat="1" ht="15">
      <c r="E343" s="162"/>
      <c r="V343" s="651"/>
      <c r="W343" s="651"/>
      <c r="X343" s="651"/>
      <c r="Y343" s="651"/>
      <c r="Z343" s="651"/>
      <c r="AA343" s="651"/>
    </row>
    <row r="344" spans="5:27" s="156" customFormat="1" ht="15">
      <c r="E344" s="162"/>
      <c r="V344" s="651"/>
      <c r="W344" s="651"/>
      <c r="X344" s="651"/>
      <c r="Y344" s="651"/>
      <c r="Z344" s="651"/>
      <c r="AA344" s="651"/>
    </row>
    <row r="345" spans="5:27" s="156" customFormat="1" ht="15">
      <c r="E345" s="162"/>
      <c r="V345" s="651"/>
      <c r="W345" s="651"/>
      <c r="X345" s="651"/>
      <c r="Y345" s="651"/>
      <c r="Z345" s="651"/>
      <c r="AA345" s="651"/>
    </row>
    <row r="346" spans="5:27" s="156" customFormat="1" ht="15">
      <c r="E346" s="162"/>
      <c r="V346" s="651"/>
      <c r="W346" s="651"/>
      <c r="X346" s="651"/>
      <c r="Y346" s="651"/>
      <c r="Z346" s="651"/>
      <c r="AA346" s="651"/>
    </row>
    <row r="347" spans="5:27" s="156" customFormat="1" ht="15">
      <c r="E347" s="162"/>
      <c r="V347" s="651"/>
      <c r="W347" s="651"/>
      <c r="X347" s="651"/>
      <c r="Y347" s="651"/>
      <c r="Z347" s="651"/>
      <c r="AA347" s="651"/>
    </row>
    <row r="348" spans="5:27" s="156" customFormat="1" ht="15">
      <c r="E348" s="162"/>
      <c r="V348" s="651"/>
      <c r="W348" s="651"/>
      <c r="X348" s="651"/>
      <c r="Y348" s="651"/>
      <c r="Z348" s="651"/>
      <c r="AA348" s="651"/>
    </row>
    <row r="349" spans="5:27" s="156" customFormat="1" ht="15">
      <c r="E349" s="162"/>
      <c r="V349" s="651"/>
      <c r="W349" s="651"/>
      <c r="X349" s="651"/>
      <c r="Y349" s="651"/>
      <c r="Z349" s="651"/>
      <c r="AA349" s="651"/>
    </row>
    <row r="350" spans="5:27" s="156" customFormat="1" ht="15">
      <c r="E350" s="162"/>
      <c r="V350" s="651"/>
      <c r="W350" s="651"/>
      <c r="X350" s="651"/>
      <c r="Y350" s="651"/>
      <c r="Z350" s="651"/>
      <c r="AA350" s="651"/>
    </row>
    <row r="351" spans="5:27" s="156" customFormat="1" ht="15">
      <c r="E351" s="162"/>
      <c r="V351" s="651"/>
      <c r="W351" s="651"/>
      <c r="X351" s="651"/>
      <c r="Y351" s="651"/>
      <c r="Z351" s="651"/>
      <c r="AA351" s="651"/>
    </row>
    <row r="352" spans="5:27" s="156" customFormat="1" ht="15">
      <c r="E352" s="162"/>
      <c r="V352" s="651"/>
      <c r="W352" s="651"/>
      <c r="X352" s="651"/>
      <c r="Y352" s="651"/>
      <c r="Z352" s="651"/>
      <c r="AA352" s="651"/>
    </row>
    <row r="353" spans="5:27" s="156" customFormat="1" ht="15">
      <c r="E353" s="162"/>
      <c r="V353" s="651"/>
      <c r="W353" s="651"/>
      <c r="X353" s="651"/>
      <c r="Y353" s="651"/>
      <c r="Z353" s="651"/>
      <c r="AA353" s="651"/>
    </row>
    <row r="354" spans="5:27" s="156" customFormat="1" ht="15">
      <c r="E354" s="162"/>
      <c r="V354" s="651"/>
      <c r="W354" s="651"/>
      <c r="X354" s="651"/>
      <c r="Y354" s="651"/>
      <c r="Z354" s="651"/>
      <c r="AA354" s="651"/>
    </row>
    <row r="355" spans="5:27" s="156" customFormat="1" ht="15">
      <c r="E355" s="162"/>
      <c r="V355" s="651"/>
      <c r="W355" s="651"/>
      <c r="X355" s="651"/>
      <c r="Y355" s="651"/>
      <c r="Z355" s="651"/>
      <c r="AA355" s="651"/>
    </row>
    <row r="356" spans="5:27" s="156" customFormat="1" ht="15">
      <c r="E356" s="162"/>
      <c r="V356" s="651"/>
      <c r="W356" s="651"/>
      <c r="X356" s="651"/>
      <c r="Y356" s="651"/>
      <c r="Z356" s="651"/>
      <c r="AA356" s="651"/>
    </row>
    <row r="357" spans="5:27" s="156" customFormat="1" ht="15">
      <c r="E357" s="162"/>
      <c r="V357" s="651"/>
      <c r="W357" s="651"/>
      <c r="X357" s="651"/>
      <c r="Y357" s="651"/>
      <c r="Z357" s="651"/>
      <c r="AA357" s="651"/>
    </row>
    <row r="358" spans="5:27" s="156" customFormat="1" ht="15">
      <c r="E358" s="162"/>
      <c r="V358" s="651"/>
      <c r="W358" s="651"/>
      <c r="X358" s="651"/>
      <c r="Y358" s="651"/>
      <c r="Z358" s="651"/>
      <c r="AA358" s="651"/>
    </row>
    <row r="359" spans="5:27" s="156" customFormat="1" ht="15">
      <c r="E359" s="162"/>
      <c r="V359" s="651"/>
      <c r="W359" s="651"/>
      <c r="X359" s="651"/>
      <c r="Y359" s="651"/>
      <c r="Z359" s="651"/>
      <c r="AA359" s="651"/>
    </row>
    <row r="360" spans="5:27" s="156" customFormat="1" ht="15">
      <c r="E360" s="162"/>
      <c r="V360" s="651"/>
      <c r="W360" s="651"/>
      <c r="X360" s="651"/>
      <c r="Y360" s="651"/>
      <c r="Z360" s="651"/>
      <c r="AA360" s="651"/>
    </row>
    <row r="361" spans="5:27" s="156" customFormat="1" ht="15">
      <c r="E361" s="162"/>
      <c r="V361" s="651"/>
      <c r="W361" s="651"/>
      <c r="X361" s="651"/>
      <c r="Y361" s="651"/>
      <c r="Z361" s="651"/>
      <c r="AA361" s="651"/>
    </row>
    <row r="362" spans="5:27" s="156" customFormat="1" ht="15">
      <c r="E362" s="162"/>
      <c r="V362" s="651"/>
      <c r="W362" s="651"/>
      <c r="X362" s="651"/>
      <c r="Y362" s="651"/>
      <c r="Z362" s="651"/>
      <c r="AA362" s="651"/>
    </row>
    <row r="363" spans="5:27" s="156" customFormat="1" ht="15">
      <c r="E363" s="162"/>
      <c r="V363" s="651"/>
      <c r="W363" s="651"/>
      <c r="X363" s="651"/>
      <c r="Y363" s="651"/>
      <c r="Z363" s="651"/>
      <c r="AA363" s="651"/>
    </row>
    <row r="364" spans="5:27" s="156" customFormat="1" ht="15">
      <c r="E364" s="162"/>
      <c r="V364" s="651"/>
      <c r="W364" s="651"/>
      <c r="X364" s="651"/>
      <c r="Y364" s="651"/>
      <c r="Z364" s="651"/>
      <c r="AA364" s="651"/>
    </row>
    <row r="365" spans="5:27" s="156" customFormat="1" ht="15">
      <c r="E365" s="162"/>
      <c r="V365" s="651"/>
      <c r="W365" s="651"/>
      <c r="X365" s="651"/>
      <c r="Y365" s="651"/>
      <c r="Z365" s="651"/>
      <c r="AA365" s="651"/>
    </row>
    <row r="366" spans="5:27" s="156" customFormat="1" ht="15">
      <c r="E366" s="162"/>
      <c r="V366" s="651"/>
      <c r="W366" s="651"/>
      <c r="X366" s="651"/>
      <c r="Y366" s="651"/>
      <c r="Z366" s="651"/>
      <c r="AA366" s="651"/>
    </row>
    <row r="367" spans="5:27" s="156" customFormat="1" ht="15">
      <c r="E367" s="162"/>
      <c r="V367" s="651"/>
      <c r="W367" s="651"/>
      <c r="X367" s="651"/>
      <c r="Y367" s="651"/>
      <c r="Z367" s="651"/>
      <c r="AA367" s="651"/>
    </row>
    <row r="368" spans="5:27" s="156" customFormat="1" ht="15">
      <c r="E368" s="162"/>
      <c r="V368" s="651"/>
      <c r="W368" s="651"/>
      <c r="X368" s="651"/>
      <c r="Y368" s="651"/>
      <c r="Z368" s="651"/>
      <c r="AA368" s="651"/>
    </row>
    <row r="369" spans="5:27" s="156" customFormat="1" ht="15">
      <c r="E369" s="162"/>
      <c r="V369" s="651"/>
      <c r="W369" s="651"/>
      <c r="X369" s="651"/>
      <c r="Y369" s="651"/>
      <c r="Z369" s="651"/>
      <c r="AA369" s="651"/>
    </row>
    <row r="370" spans="5:27" s="156" customFormat="1" ht="15">
      <c r="E370" s="162"/>
      <c r="V370" s="651"/>
      <c r="W370" s="651"/>
      <c r="X370" s="651"/>
      <c r="Y370" s="651"/>
      <c r="Z370" s="651"/>
      <c r="AA370" s="651"/>
    </row>
    <row r="371" spans="5:27" s="156" customFormat="1" ht="15">
      <c r="E371" s="162"/>
      <c r="V371" s="651"/>
      <c r="W371" s="651"/>
      <c r="X371" s="651"/>
      <c r="Y371" s="651"/>
      <c r="Z371" s="651"/>
      <c r="AA371" s="651"/>
    </row>
    <row r="372" spans="5:27" s="156" customFormat="1" ht="15">
      <c r="E372" s="162"/>
      <c r="V372" s="651"/>
      <c r="W372" s="651"/>
      <c r="X372" s="651"/>
      <c r="Y372" s="651"/>
      <c r="Z372" s="651"/>
      <c r="AA372" s="651"/>
    </row>
    <row r="373" spans="5:27" s="156" customFormat="1" ht="15">
      <c r="E373" s="162"/>
      <c r="V373" s="651"/>
      <c r="W373" s="651"/>
      <c r="X373" s="651"/>
      <c r="Y373" s="651"/>
      <c r="Z373" s="651"/>
      <c r="AA373" s="651"/>
    </row>
    <row r="374" spans="5:27" s="156" customFormat="1" ht="15">
      <c r="E374" s="162"/>
      <c r="V374" s="651"/>
      <c r="W374" s="651"/>
      <c r="X374" s="651"/>
      <c r="Y374" s="651"/>
      <c r="Z374" s="651"/>
      <c r="AA374" s="651"/>
    </row>
    <row r="375" spans="5:27" s="156" customFormat="1" ht="15">
      <c r="E375" s="162"/>
      <c r="V375" s="651"/>
      <c r="W375" s="651"/>
      <c r="X375" s="651"/>
      <c r="Y375" s="651"/>
      <c r="Z375" s="651"/>
      <c r="AA375" s="651"/>
    </row>
    <row r="376" spans="5:27" s="156" customFormat="1" ht="15">
      <c r="E376" s="162"/>
      <c r="V376" s="651"/>
      <c r="W376" s="651"/>
      <c r="X376" s="651"/>
      <c r="Y376" s="651"/>
      <c r="Z376" s="651"/>
      <c r="AA376" s="651"/>
    </row>
    <row r="377" spans="5:27" s="156" customFormat="1" ht="15">
      <c r="E377" s="162"/>
      <c r="V377" s="651"/>
      <c r="W377" s="651"/>
      <c r="X377" s="651"/>
      <c r="Y377" s="651"/>
      <c r="Z377" s="651"/>
      <c r="AA377" s="651"/>
    </row>
    <row r="378" spans="5:27" s="156" customFormat="1" ht="15">
      <c r="E378" s="162"/>
      <c r="V378" s="651"/>
      <c r="W378" s="651"/>
      <c r="X378" s="651"/>
      <c r="Y378" s="651"/>
      <c r="Z378" s="651"/>
      <c r="AA378" s="651"/>
    </row>
    <row r="379" spans="5:27" s="156" customFormat="1" ht="15">
      <c r="E379" s="162"/>
      <c r="V379" s="651"/>
      <c r="W379" s="651"/>
      <c r="X379" s="651"/>
      <c r="Y379" s="651"/>
      <c r="Z379" s="651"/>
      <c r="AA379" s="651"/>
    </row>
    <row r="380" spans="5:27" s="156" customFormat="1" ht="15">
      <c r="E380" s="162"/>
      <c r="V380" s="651"/>
      <c r="W380" s="651"/>
      <c r="X380" s="651"/>
      <c r="Y380" s="651"/>
      <c r="Z380" s="651"/>
      <c r="AA380" s="651"/>
    </row>
    <row r="381" spans="5:27" s="156" customFormat="1" ht="15">
      <c r="E381" s="162"/>
      <c r="V381" s="651"/>
      <c r="W381" s="651"/>
      <c r="X381" s="651"/>
      <c r="Y381" s="651"/>
      <c r="Z381" s="651"/>
      <c r="AA381" s="651"/>
    </row>
    <row r="382" spans="5:27" s="156" customFormat="1" ht="15">
      <c r="E382" s="162"/>
      <c r="V382" s="651"/>
      <c r="W382" s="651"/>
      <c r="X382" s="651"/>
      <c r="Y382" s="651"/>
      <c r="Z382" s="651"/>
      <c r="AA382" s="651"/>
    </row>
    <row r="383" spans="5:27" s="156" customFormat="1" ht="15">
      <c r="E383" s="162"/>
      <c r="V383" s="651"/>
      <c r="W383" s="651"/>
      <c r="X383" s="651"/>
      <c r="Y383" s="651"/>
      <c r="Z383" s="651"/>
      <c r="AA383" s="651"/>
    </row>
    <row r="384" spans="5:27" s="156" customFormat="1" ht="15">
      <c r="E384" s="162"/>
      <c r="V384" s="651"/>
      <c r="W384" s="651"/>
      <c r="X384" s="651"/>
      <c r="Y384" s="651"/>
      <c r="Z384" s="651"/>
      <c r="AA384" s="651"/>
    </row>
    <row r="385" spans="5:27" s="156" customFormat="1" ht="15">
      <c r="E385" s="162"/>
      <c r="V385" s="651"/>
      <c r="W385" s="651"/>
      <c r="X385" s="651"/>
      <c r="Y385" s="651"/>
      <c r="Z385" s="651"/>
      <c r="AA385" s="651"/>
    </row>
    <row r="386" spans="5:27" s="156" customFormat="1" ht="15">
      <c r="E386" s="162"/>
      <c r="V386" s="651"/>
      <c r="W386" s="651"/>
      <c r="X386" s="651"/>
      <c r="Y386" s="651"/>
      <c r="Z386" s="651"/>
      <c r="AA386" s="651"/>
    </row>
    <row r="387" spans="5:27" s="156" customFormat="1" ht="15">
      <c r="E387" s="162"/>
      <c r="V387" s="651"/>
      <c r="W387" s="651"/>
      <c r="X387" s="651"/>
      <c r="Y387" s="651"/>
      <c r="Z387" s="651"/>
      <c r="AA387" s="651"/>
    </row>
    <row r="388" spans="5:27" s="156" customFormat="1" ht="15">
      <c r="E388" s="162"/>
      <c r="V388" s="651"/>
      <c r="W388" s="651"/>
      <c r="X388" s="651"/>
      <c r="Y388" s="651"/>
      <c r="Z388" s="651"/>
      <c r="AA388" s="651"/>
    </row>
    <row r="389" spans="5:27" s="156" customFormat="1" ht="15">
      <c r="E389" s="162"/>
      <c r="V389" s="651"/>
      <c r="W389" s="651"/>
      <c r="X389" s="651"/>
      <c r="Y389" s="651"/>
      <c r="Z389" s="651"/>
      <c r="AA389" s="651"/>
    </row>
    <row r="390" spans="5:27" s="156" customFormat="1" ht="15">
      <c r="E390" s="162"/>
      <c r="V390" s="651"/>
      <c r="W390" s="651"/>
      <c r="X390" s="651"/>
      <c r="Y390" s="651"/>
      <c r="Z390" s="651"/>
      <c r="AA390" s="651"/>
    </row>
    <row r="391" spans="5:27" s="156" customFormat="1" ht="15">
      <c r="E391" s="162"/>
      <c r="V391" s="651"/>
      <c r="W391" s="651"/>
      <c r="X391" s="651"/>
      <c r="Y391" s="651"/>
      <c r="Z391" s="651"/>
      <c r="AA391" s="651"/>
    </row>
    <row r="392" spans="5:27" s="156" customFormat="1" ht="15">
      <c r="E392" s="162"/>
      <c r="V392" s="651"/>
      <c r="W392" s="651"/>
      <c r="X392" s="651"/>
      <c r="Y392" s="651"/>
      <c r="Z392" s="651"/>
      <c r="AA392" s="651"/>
    </row>
    <row r="393" spans="5:27" s="156" customFormat="1" ht="15">
      <c r="E393" s="162"/>
      <c r="V393" s="651"/>
      <c r="W393" s="651"/>
      <c r="X393" s="651"/>
      <c r="Y393" s="651"/>
      <c r="Z393" s="651"/>
      <c r="AA393" s="651"/>
    </row>
    <row r="394" spans="5:27" s="156" customFormat="1" ht="15">
      <c r="E394" s="162"/>
      <c r="V394" s="651"/>
      <c r="W394" s="651"/>
      <c r="X394" s="651"/>
      <c r="Y394" s="651"/>
      <c r="Z394" s="651"/>
      <c r="AA394" s="651"/>
    </row>
    <row r="395" spans="5:27" s="156" customFormat="1" ht="15">
      <c r="E395" s="162"/>
      <c r="V395" s="651"/>
      <c r="W395" s="651"/>
      <c r="X395" s="651"/>
      <c r="Y395" s="651"/>
      <c r="Z395" s="651"/>
      <c r="AA395" s="651"/>
    </row>
    <row r="396" spans="5:27" s="156" customFormat="1" ht="15">
      <c r="E396" s="162"/>
      <c r="V396" s="651"/>
      <c r="W396" s="651"/>
      <c r="X396" s="651"/>
      <c r="Y396" s="651"/>
      <c r="Z396" s="651"/>
      <c r="AA396" s="651"/>
    </row>
    <row r="397" spans="5:27" s="156" customFormat="1" ht="15">
      <c r="E397" s="162"/>
      <c r="V397" s="651"/>
      <c r="W397" s="651"/>
      <c r="X397" s="651"/>
      <c r="Y397" s="651"/>
      <c r="Z397" s="651"/>
      <c r="AA397" s="651"/>
    </row>
    <row r="398" spans="5:27" s="156" customFormat="1" ht="15">
      <c r="E398" s="162"/>
      <c r="V398" s="651"/>
      <c r="W398" s="651"/>
      <c r="X398" s="651"/>
      <c r="Y398" s="651"/>
      <c r="Z398" s="651"/>
      <c r="AA398" s="651"/>
    </row>
    <row r="399" spans="5:27" s="156" customFormat="1" ht="15">
      <c r="E399" s="162"/>
      <c r="V399" s="651"/>
      <c r="W399" s="651"/>
      <c r="X399" s="651"/>
      <c r="Y399" s="651"/>
      <c r="Z399" s="651"/>
      <c r="AA399" s="651"/>
    </row>
    <row r="400" spans="5:27" s="156" customFormat="1" ht="15">
      <c r="E400" s="162"/>
      <c r="V400" s="651"/>
      <c r="W400" s="651"/>
      <c r="X400" s="651"/>
      <c r="Y400" s="651"/>
      <c r="Z400" s="651"/>
      <c r="AA400" s="651"/>
    </row>
    <row r="401" spans="5:27" s="156" customFormat="1" ht="15">
      <c r="E401" s="162"/>
      <c r="V401" s="651"/>
      <c r="W401" s="651"/>
      <c r="X401" s="651"/>
      <c r="Y401" s="651"/>
      <c r="Z401" s="651"/>
      <c r="AA401" s="651"/>
    </row>
    <row r="402" spans="5:27" s="156" customFormat="1" ht="15">
      <c r="E402" s="162"/>
      <c r="V402" s="651"/>
      <c r="W402" s="651"/>
      <c r="X402" s="651"/>
      <c r="Y402" s="651"/>
      <c r="Z402" s="651"/>
      <c r="AA402" s="651"/>
    </row>
    <row r="403" spans="5:27" s="156" customFormat="1" ht="15">
      <c r="E403" s="162"/>
      <c r="V403" s="651"/>
      <c r="W403" s="651"/>
      <c r="X403" s="651"/>
      <c r="Y403" s="651"/>
      <c r="Z403" s="651"/>
      <c r="AA403" s="651"/>
    </row>
    <row r="404" spans="5:27" s="156" customFormat="1" ht="15">
      <c r="E404" s="162"/>
      <c r="V404" s="651"/>
      <c r="W404" s="651"/>
      <c r="X404" s="651"/>
      <c r="Y404" s="651"/>
      <c r="Z404" s="651"/>
      <c r="AA404" s="651"/>
    </row>
    <row r="405" spans="5:27" s="156" customFormat="1" ht="15">
      <c r="E405" s="162"/>
      <c r="V405" s="651"/>
      <c r="W405" s="651"/>
      <c r="X405" s="651"/>
      <c r="Y405" s="651"/>
      <c r="Z405" s="651"/>
      <c r="AA405" s="651"/>
    </row>
    <row r="406" spans="5:27" s="156" customFormat="1" ht="15">
      <c r="E406" s="162"/>
      <c r="V406" s="651"/>
      <c r="W406" s="651"/>
      <c r="X406" s="651"/>
      <c r="Y406" s="651"/>
      <c r="Z406" s="651"/>
      <c r="AA406" s="651"/>
    </row>
    <row r="407" spans="5:27" s="156" customFormat="1" ht="15">
      <c r="E407" s="162"/>
      <c r="V407" s="651"/>
      <c r="W407" s="651"/>
      <c r="X407" s="651"/>
      <c r="Y407" s="651"/>
      <c r="Z407" s="651"/>
      <c r="AA407" s="651"/>
    </row>
    <row r="408" spans="5:27" s="156" customFormat="1" ht="15">
      <c r="E408" s="162"/>
      <c r="V408" s="651"/>
      <c r="W408" s="651"/>
      <c r="X408" s="651"/>
      <c r="Y408" s="651"/>
      <c r="Z408" s="651"/>
      <c r="AA408" s="651"/>
    </row>
    <row r="409" spans="5:27" s="156" customFormat="1" ht="15">
      <c r="E409" s="162"/>
      <c r="V409" s="651"/>
      <c r="W409" s="651"/>
      <c r="X409" s="651"/>
      <c r="Y409" s="651"/>
      <c r="Z409" s="651"/>
      <c r="AA409" s="651"/>
    </row>
    <row r="410" spans="5:27" s="156" customFormat="1" ht="15">
      <c r="E410" s="162"/>
      <c r="V410" s="651"/>
      <c r="W410" s="651"/>
      <c r="X410" s="651"/>
      <c r="Y410" s="651"/>
      <c r="Z410" s="651"/>
      <c r="AA410" s="651"/>
    </row>
    <row r="411" spans="5:27" s="156" customFormat="1" ht="15">
      <c r="E411" s="162"/>
      <c r="V411" s="651"/>
      <c r="W411" s="651"/>
      <c r="X411" s="651"/>
      <c r="Y411" s="651"/>
      <c r="Z411" s="651"/>
      <c r="AA411" s="651"/>
    </row>
    <row r="412" spans="5:27" s="156" customFormat="1" ht="15">
      <c r="E412" s="162"/>
      <c r="V412" s="651"/>
      <c r="W412" s="651"/>
      <c r="X412" s="651"/>
      <c r="Y412" s="651"/>
      <c r="Z412" s="651"/>
      <c r="AA412" s="651"/>
    </row>
    <row r="413" spans="5:27" s="156" customFormat="1" ht="15">
      <c r="E413" s="162"/>
      <c r="V413" s="651"/>
      <c r="W413" s="651"/>
      <c r="X413" s="651"/>
      <c r="Y413" s="651"/>
      <c r="Z413" s="651"/>
      <c r="AA413" s="651"/>
    </row>
    <row r="414" spans="5:27" s="156" customFormat="1" ht="15">
      <c r="E414" s="162"/>
      <c r="V414" s="651"/>
      <c r="W414" s="651"/>
      <c r="X414" s="651"/>
      <c r="Y414" s="651"/>
      <c r="Z414" s="651"/>
      <c r="AA414" s="651"/>
    </row>
    <row r="415" spans="5:27" s="156" customFormat="1" ht="15">
      <c r="E415" s="162"/>
      <c r="V415" s="651"/>
      <c r="W415" s="651"/>
      <c r="X415" s="651"/>
      <c r="Y415" s="651"/>
      <c r="Z415" s="651"/>
      <c r="AA415" s="651"/>
    </row>
    <row r="416" spans="5:27" s="156" customFormat="1" ht="15">
      <c r="E416" s="162"/>
      <c r="V416" s="651"/>
      <c r="W416" s="651"/>
      <c r="X416" s="651"/>
      <c r="Y416" s="651"/>
      <c r="Z416" s="651"/>
      <c r="AA416" s="651"/>
    </row>
    <row r="417" spans="5:27" s="156" customFormat="1" ht="15">
      <c r="E417" s="162"/>
      <c r="V417" s="651"/>
      <c r="W417" s="651"/>
      <c r="X417" s="651"/>
      <c r="Y417" s="651"/>
      <c r="Z417" s="651"/>
      <c r="AA417" s="651"/>
    </row>
    <row r="418" spans="5:27" s="156" customFormat="1" ht="15">
      <c r="E418" s="162"/>
      <c r="V418" s="651"/>
      <c r="W418" s="651"/>
      <c r="X418" s="651"/>
      <c r="Y418" s="651"/>
      <c r="Z418" s="651"/>
      <c r="AA418" s="651"/>
    </row>
    <row r="419" spans="5:27" s="156" customFormat="1" ht="15">
      <c r="E419" s="162"/>
      <c r="V419" s="651"/>
      <c r="W419" s="651"/>
      <c r="X419" s="651"/>
      <c r="Y419" s="651"/>
      <c r="Z419" s="651"/>
      <c r="AA419" s="651"/>
    </row>
    <row r="420" spans="5:27" s="156" customFormat="1" ht="15">
      <c r="E420" s="162"/>
      <c r="V420" s="651"/>
      <c r="W420" s="651"/>
      <c r="X420" s="651"/>
      <c r="Y420" s="651"/>
      <c r="Z420" s="651"/>
      <c r="AA420" s="651"/>
    </row>
    <row r="421" spans="5:27" s="156" customFormat="1" ht="15">
      <c r="E421" s="162"/>
      <c r="V421" s="651"/>
      <c r="W421" s="651"/>
      <c r="X421" s="651"/>
      <c r="Y421" s="651"/>
      <c r="Z421" s="651"/>
      <c r="AA421" s="651"/>
    </row>
    <row r="422" spans="5:27" s="156" customFormat="1" ht="15">
      <c r="E422" s="162"/>
      <c r="V422" s="651"/>
      <c r="W422" s="651"/>
      <c r="X422" s="651"/>
      <c r="Y422" s="651"/>
      <c r="Z422" s="651"/>
      <c r="AA422" s="651"/>
    </row>
    <row r="423" spans="5:27" s="156" customFormat="1" ht="15">
      <c r="E423" s="162"/>
      <c r="V423" s="651"/>
      <c r="W423" s="651"/>
      <c r="X423" s="651"/>
      <c r="Y423" s="651"/>
      <c r="Z423" s="651"/>
      <c r="AA423" s="651"/>
    </row>
    <row r="424" spans="5:27" s="156" customFormat="1" ht="15">
      <c r="E424" s="162"/>
      <c r="V424" s="651"/>
      <c r="W424" s="651"/>
      <c r="X424" s="651"/>
      <c r="Y424" s="651"/>
      <c r="Z424" s="651"/>
      <c r="AA424" s="651"/>
    </row>
    <row r="425" spans="5:27" s="156" customFormat="1" ht="15">
      <c r="E425" s="162"/>
      <c r="V425" s="651"/>
      <c r="W425" s="651"/>
      <c r="X425" s="651"/>
      <c r="Y425" s="651"/>
      <c r="Z425" s="651"/>
      <c r="AA425" s="651"/>
    </row>
    <row r="426" spans="5:27" s="156" customFormat="1" ht="15">
      <c r="E426" s="162"/>
      <c r="V426" s="651"/>
      <c r="W426" s="651"/>
      <c r="X426" s="651"/>
      <c r="Y426" s="651"/>
      <c r="Z426" s="651"/>
      <c r="AA426" s="651"/>
    </row>
    <row r="427" spans="5:27" s="156" customFormat="1" ht="15">
      <c r="E427" s="162"/>
      <c r="V427" s="651"/>
      <c r="W427" s="651"/>
      <c r="X427" s="651"/>
      <c r="Y427" s="651"/>
      <c r="Z427" s="651"/>
      <c r="AA427" s="651"/>
    </row>
    <row r="428" spans="5:27" s="156" customFormat="1" ht="15">
      <c r="E428" s="162"/>
      <c r="V428" s="651"/>
      <c r="W428" s="651"/>
      <c r="X428" s="651"/>
      <c r="Y428" s="651"/>
      <c r="Z428" s="651"/>
      <c r="AA428" s="651"/>
    </row>
    <row r="429" spans="5:27" s="156" customFormat="1" ht="15">
      <c r="E429" s="162"/>
      <c r="V429" s="651"/>
      <c r="W429" s="651"/>
      <c r="X429" s="651"/>
      <c r="Y429" s="651"/>
      <c r="Z429" s="651"/>
      <c r="AA429" s="651"/>
    </row>
    <row r="430" spans="5:27" s="156" customFormat="1" ht="15">
      <c r="E430" s="162"/>
      <c r="V430" s="651"/>
      <c r="W430" s="651"/>
      <c r="X430" s="651"/>
      <c r="Y430" s="651"/>
      <c r="Z430" s="651"/>
      <c r="AA430" s="651"/>
    </row>
    <row r="431" spans="5:27" s="156" customFormat="1" ht="15">
      <c r="E431" s="162"/>
      <c r="V431" s="651"/>
      <c r="W431" s="651"/>
      <c r="X431" s="651"/>
      <c r="Y431" s="651"/>
      <c r="Z431" s="651"/>
      <c r="AA431" s="651"/>
    </row>
    <row r="432" spans="5:27" s="156" customFormat="1" ht="15">
      <c r="E432" s="162"/>
      <c r="V432" s="651"/>
      <c r="W432" s="651"/>
      <c r="X432" s="651"/>
      <c r="Y432" s="651"/>
      <c r="Z432" s="651"/>
      <c r="AA432" s="651"/>
    </row>
    <row r="433" spans="5:27" s="156" customFormat="1" ht="15">
      <c r="E433" s="162"/>
      <c r="V433" s="651"/>
      <c r="W433" s="651"/>
      <c r="X433" s="651"/>
      <c r="Y433" s="651"/>
      <c r="Z433" s="651"/>
      <c r="AA433" s="651"/>
    </row>
    <row r="434" spans="5:27" s="156" customFormat="1" ht="15">
      <c r="E434" s="162"/>
      <c r="V434" s="651"/>
      <c r="W434" s="651"/>
      <c r="X434" s="651"/>
      <c r="Y434" s="651"/>
      <c r="Z434" s="651"/>
      <c r="AA434" s="651"/>
    </row>
    <row r="435" spans="5:27" s="156" customFormat="1" ht="15">
      <c r="E435" s="162"/>
      <c r="V435" s="651"/>
      <c r="W435" s="651"/>
      <c r="X435" s="651"/>
      <c r="Y435" s="651"/>
      <c r="Z435" s="651"/>
      <c r="AA435" s="651"/>
    </row>
    <row r="436" spans="5:27" s="156" customFormat="1" ht="15">
      <c r="E436" s="162"/>
      <c r="V436" s="651"/>
      <c r="W436" s="651"/>
      <c r="X436" s="651"/>
      <c r="Y436" s="651"/>
      <c r="Z436" s="651"/>
      <c r="AA436" s="651"/>
    </row>
    <row r="437" spans="5:27" s="156" customFormat="1" ht="15">
      <c r="E437" s="162"/>
      <c r="V437" s="651"/>
      <c r="W437" s="651"/>
      <c r="X437" s="651"/>
      <c r="Y437" s="651"/>
      <c r="Z437" s="651"/>
      <c r="AA437" s="651"/>
    </row>
    <row r="438" spans="5:27" s="156" customFormat="1" ht="15">
      <c r="E438" s="162"/>
      <c r="V438" s="651"/>
      <c r="W438" s="651"/>
      <c r="X438" s="651"/>
      <c r="Y438" s="651"/>
      <c r="Z438" s="651"/>
      <c r="AA438" s="651"/>
    </row>
    <row r="439" spans="5:27" s="156" customFormat="1" ht="15">
      <c r="E439" s="162"/>
      <c r="V439" s="651"/>
      <c r="W439" s="651"/>
      <c r="X439" s="651"/>
      <c r="Y439" s="651"/>
      <c r="Z439" s="651"/>
      <c r="AA439" s="651"/>
    </row>
    <row r="440" spans="5:27" s="156" customFormat="1" ht="15">
      <c r="E440" s="162"/>
      <c r="V440" s="651"/>
      <c r="W440" s="651"/>
      <c r="X440" s="651"/>
      <c r="Y440" s="651"/>
      <c r="Z440" s="651"/>
      <c r="AA440" s="651"/>
    </row>
    <row r="441" spans="5:27" s="156" customFormat="1" ht="15">
      <c r="E441" s="162"/>
      <c r="V441" s="651"/>
      <c r="W441" s="651"/>
      <c r="X441" s="651"/>
      <c r="Y441" s="651"/>
      <c r="Z441" s="651"/>
      <c r="AA441" s="651"/>
    </row>
    <row r="442" spans="5:27" s="156" customFormat="1" ht="15">
      <c r="E442" s="162"/>
      <c r="V442" s="651"/>
      <c r="W442" s="651"/>
      <c r="X442" s="651"/>
      <c r="Y442" s="651"/>
      <c r="Z442" s="651"/>
      <c r="AA442" s="651"/>
    </row>
    <row r="443" spans="5:27" s="156" customFormat="1" ht="15">
      <c r="E443" s="162"/>
      <c r="V443" s="651"/>
      <c r="W443" s="651"/>
      <c r="X443" s="651"/>
      <c r="Y443" s="651"/>
      <c r="Z443" s="651"/>
      <c r="AA443" s="651"/>
    </row>
    <row r="444" spans="5:27" s="156" customFormat="1" ht="15">
      <c r="E444" s="162"/>
      <c r="V444" s="651"/>
      <c r="W444" s="651"/>
      <c r="X444" s="651"/>
      <c r="Y444" s="651"/>
      <c r="Z444" s="651"/>
      <c r="AA444" s="651"/>
    </row>
    <row r="445" spans="5:27" s="156" customFormat="1" ht="15">
      <c r="E445" s="162"/>
      <c r="V445" s="651"/>
      <c r="W445" s="651"/>
      <c r="X445" s="651"/>
      <c r="Y445" s="651"/>
      <c r="Z445" s="651"/>
      <c r="AA445" s="651"/>
    </row>
    <row r="446" spans="5:27" s="156" customFormat="1" ht="15">
      <c r="E446" s="162"/>
      <c r="V446" s="651"/>
      <c r="W446" s="651"/>
      <c r="X446" s="651"/>
      <c r="Y446" s="651"/>
      <c r="Z446" s="651"/>
      <c r="AA446" s="651"/>
    </row>
    <row r="447" spans="5:27" s="156" customFormat="1" ht="15">
      <c r="E447" s="162"/>
      <c r="V447" s="651"/>
      <c r="W447" s="651"/>
      <c r="X447" s="651"/>
      <c r="Y447" s="651"/>
      <c r="Z447" s="651"/>
      <c r="AA447" s="651"/>
    </row>
    <row r="448" spans="5:27" s="156" customFormat="1" ht="15">
      <c r="E448" s="162"/>
      <c r="V448" s="651"/>
      <c r="W448" s="651"/>
      <c r="X448" s="651"/>
      <c r="Y448" s="651"/>
      <c r="Z448" s="651"/>
      <c r="AA448" s="651"/>
    </row>
    <row r="449" spans="5:27" s="156" customFormat="1" ht="15">
      <c r="E449" s="162"/>
      <c r="V449" s="651"/>
      <c r="W449" s="651"/>
      <c r="X449" s="651"/>
      <c r="Y449" s="651"/>
      <c r="Z449" s="651"/>
      <c r="AA449" s="651"/>
    </row>
    <row r="450" spans="5:27" s="156" customFormat="1" ht="15">
      <c r="E450" s="162"/>
      <c r="V450" s="651"/>
      <c r="W450" s="651"/>
      <c r="X450" s="651"/>
      <c r="Y450" s="651"/>
      <c r="Z450" s="651"/>
      <c r="AA450" s="651"/>
    </row>
    <row r="451" spans="5:27" s="156" customFormat="1" ht="15">
      <c r="E451" s="162"/>
      <c r="V451" s="651"/>
      <c r="W451" s="651"/>
      <c r="X451" s="651"/>
      <c r="Y451" s="651"/>
      <c r="Z451" s="651"/>
      <c r="AA451" s="651"/>
    </row>
    <row r="452" spans="5:27" s="156" customFormat="1" ht="15">
      <c r="E452" s="162"/>
      <c r="V452" s="651"/>
      <c r="W452" s="651"/>
      <c r="X452" s="651"/>
      <c r="Y452" s="651"/>
      <c r="Z452" s="651"/>
      <c r="AA452" s="651"/>
    </row>
    <row r="453" spans="5:27" s="156" customFormat="1" ht="15">
      <c r="E453" s="162"/>
      <c r="V453" s="651"/>
      <c r="W453" s="651"/>
      <c r="X453" s="651"/>
      <c r="Y453" s="651"/>
      <c r="Z453" s="651"/>
      <c r="AA453" s="651"/>
    </row>
    <row r="454" spans="5:27" s="156" customFormat="1" ht="15">
      <c r="E454" s="162"/>
      <c r="V454" s="651"/>
      <c r="W454" s="651"/>
      <c r="X454" s="651"/>
      <c r="Y454" s="651"/>
      <c r="Z454" s="651"/>
      <c r="AA454" s="651"/>
    </row>
    <row r="455" spans="5:27" s="156" customFormat="1" ht="15">
      <c r="E455" s="162"/>
      <c r="V455" s="651"/>
      <c r="W455" s="651"/>
      <c r="X455" s="651"/>
      <c r="Y455" s="651"/>
      <c r="Z455" s="651"/>
      <c r="AA455" s="651"/>
    </row>
    <row r="456" spans="5:27" s="156" customFormat="1" ht="15">
      <c r="E456" s="162"/>
      <c r="V456" s="651"/>
      <c r="W456" s="651"/>
      <c r="X456" s="651"/>
      <c r="Y456" s="651"/>
      <c r="Z456" s="651"/>
      <c r="AA456" s="651"/>
    </row>
    <row r="457" spans="5:27" s="156" customFormat="1" ht="15">
      <c r="E457" s="162"/>
      <c r="V457" s="651"/>
      <c r="W457" s="651"/>
      <c r="X457" s="651"/>
      <c r="Y457" s="651"/>
      <c r="Z457" s="651"/>
      <c r="AA457" s="651"/>
    </row>
    <row r="458" spans="5:27" s="156" customFormat="1" ht="15">
      <c r="E458" s="162"/>
      <c r="V458" s="651"/>
      <c r="W458" s="651"/>
      <c r="X458" s="651"/>
      <c r="Y458" s="651"/>
      <c r="Z458" s="651"/>
      <c r="AA458" s="651"/>
    </row>
    <row r="459" spans="5:27" s="156" customFormat="1" ht="15">
      <c r="E459" s="162"/>
      <c r="V459" s="651"/>
      <c r="W459" s="651"/>
      <c r="X459" s="651"/>
      <c r="Y459" s="651"/>
      <c r="Z459" s="651"/>
      <c r="AA459" s="651"/>
    </row>
    <row r="460" spans="5:27" s="156" customFormat="1" ht="15">
      <c r="E460" s="162"/>
      <c r="V460" s="651"/>
      <c r="W460" s="651"/>
      <c r="X460" s="651"/>
      <c r="Y460" s="651"/>
      <c r="Z460" s="651"/>
      <c r="AA460" s="651"/>
    </row>
    <row r="461" spans="5:27" s="156" customFormat="1" ht="15">
      <c r="E461" s="162"/>
      <c r="V461" s="651"/>
      <c r="W461" s="651"/>
      <c r="X461" s="651"/>
      <c r="Y461" s="651"/>
      <c r="Z461" s="651"/>
      <c r="AA461" s="651"/>
    </row>
    <row r="462" spans="5:27" s="156" customFormat="1" ht="15">
      <c r="E462" s="162"/>
      <c r="V462" s="651"/>
      <c r="W462" s="651"/>
      <c r="X462" s="651"/>
      <c r="Y462" s="651"/>
      <c r="Z462" s="651"/>
      <c r="AA462" s="651"/>
    </row>
    <row r="463" spans="5:27" s="156" customFormat="1" ht="15">
      <c r="E463" s="162"/>
      <c r="V463" s="651"/>
      <c r="W463" s="651"/>
      <c r="X463" s="651"/>
      <c r="Y463" s="651"/>
      <c r="Z463" s="651"/>
      <c r="AA463" s="651"/>
    </row>
    <row r="464" spans="5:27" s="156" customFormat="1" ht="15">
      <c r="E464" s="162"/>
      <c r="V464" s="651"/>
      <c r="W464" s="651"/>
      <c r="X464" s="651"/>
      <c r="Y464" s="651"/>
      <c r="Z464" s="651"/>
      <c r="AA464" s="651"/>
    </row>
    <row r="465" spans="5:27" s="156" customFormat="1" ht="15">
      <c r="E465" s="162"/>
      <c r="V465" s="651"/>
      <c r="W465" s="651"/>
      <c r="X465" s="651"/>
      <c r="Y465" s="651"/>
      <c r="Z465" s="651"/>
      <c r="AA465" s="651"/>
    </row>
    <row r="466" spans="5:27" s="156" customFormat="1" ht="15">
      <c r="E466" s="162"/>
      <c r="V466" s="651"/>
      <c r="W466" s="651"/>
      <c r="X466" s="651"/>
      <c r="Y466" s="651"/>
      <c r="Z466" s="651"/>
      <c r="AA466" s="651"/>
    </row>
    <row r="467" spans="5:27" s="156" customFormat="1" ht="15">
      <c r="E467" s="162"/>
      <c r="V467" s="651"/>
      <c r="W467" s="651"/>
      <c r="X467" s="651"/>
      <c r="Y467" s="651"/>
      <c r="Z467" s="651"/>
      <c r="AA467" s="651"/>
    </row>
    <row r="468" spans="5:27" s="156" customFormat="1" ht="15">
      <c r="E468" s="162"/>
      <c r="V468" s="651"/>
      <c r="W468" s="651"/>
      <c r="X468" s="651"/>
      <c r="Y468" s="651"/>
      <c r="Z468" s="651"/>
      <c r="AA468" s="651"/>
    </row>
    <row r="469" spans="5:27" s="156" customFormat="1" ht="15">
      <c r="E469" s="162"/>
      <c r="V469" s="651"/>
      <c r="W469" s="651"/>
      <c r="X469" s="651"/>
      <c r="Y469" s="651"/>
      <c r="Z469" s="651"/>
      <c r="AA469" s="651"/>
    </row>
    <row r="470" spans="5:27" s="156" customFormat="1" ht="15">
      <c r="E470" s="162"/>
      <c r="V470" s="651"/>
      <c r="W470" s="651"/>
      <c r="X470" s="651"/>
      <c r="Y470" s="651"/>
      <c r="Z470" s="651"/>
      <c r="AA470" s="651"/>
    </row>
    <row r="471" spans="5:27" s="156" customFormat="1" ht="15">
      <c r="E471" s="162"/>
      <c r="V471" s="651"/>
      <c r="W471" s="651"/>
      <c r="X471" s="651"/>
      <c r="Y471" s="651"/>
      <c r="Z471" s="651"/>
      <c r="AA471" s="651"/>
    </row>
    <row r="472" spans="5:27" s="156" customFormat="1" ht="15">
      <c r="E472" s="162"/>
      <c r="V472" s="651"/>
      <c r="W472" s="651"/>
      <c r="X472" s="651"/>
      <c r="Y472" s="651"/>
      <c r="Z472" s="651"/>
      <c r="AA472" s="651"/>
    </row>
    <row r="473" spans="5:27" s="156" customFormat="1" ht="15">
      <c r="E473" s="162"/>
      <c r="V473" s="651"/>
      <c r="W473" s="651"/>
      <c r="X473" s="651"/>
      <c r="Y473" s="651"/>
      <c r="Z473" s="651"/>
      <c r="AA473" s="651"/>
    </row>
    <row r="474" spans="5:27" s="156" customFormat="1" ht="15">
      <c r="E474" s="162"/>
      <c r="V474" s="651"/>
      <c r="W474" s="651"/>
      <c r="X474" s="651"/>
      <c r="Y474" s="651"/>
      <c r="Z474" s="651"/>
      <c r="AA474" s="651"/>
    </row>
    <row r="475" spans="5:27" s="156" customFormat="1" ht="15">
      <c r="E475" s="162"/>
      <c r="V475" s="651"/>
      <c r="W475" s="651"/>
      <c r="X475" s="651"/>
      <c r="Y475" s="651"/>
      <c r="Z475" s="651"/>
      <c r="AA475" s="651"/>
    </row>
    <row r="476" spans="5:27" s="156" customFormat="1" ht="15">
      <c r="E476" s="162"/>
      <c r="V476" s="651"/>
      <c r="W476" s="651"/>
      <c r="X476" s="651"/>
      <c r="Y476" s="651"/>
      <c r="Z476" s="651"/>
      <c r="AA476" s="651"/>
    </row>
    <row r="477" spans="5:27" s="156" customFormat="1" ht="15">
      <c r="E477" s="162"/>
      <c r="V477" s="651"/>
      <c r="W477" s="651"/>
      <c r="X477" s="651"/>
      <c r="Y477" s="651"/>
      <c r="Z477" s="651"/>
      <c r="AA477" s="651"/>
    </row>
    <row r="478" spans="5:27" s="156" customFormat="1" ht="15">
      <c r="E478" s="162"/>
      <c r="V478" s="651"/>
      <c r="W478" s="651"/>
      <c r="X478" s="651"/>
      <c r="Y478" s="651"/>
      <c r="Z478" s="651"/>
      <c r="AA478" s="651"/>
    </row>
    <row r="479" spans="5:27" s="156" customFormat="1" ht="15">
      <c r="E479" s="162"/>
      <c r="V479" s="651"/>
      <c r="W479" s="651"/>
      <c r="X479" s="651"/>
      <c r="Y479" s="651"/>
      <c r="Z479" s="651"/>
      <c r="AA479" s="651"/>
    </row>
    <row r="480" spans="5:27" s="156" customFormat="1" ht="15">
      <c r="E480" s="162"/>
      <c r="V480" s="651"/>
      <c r="W480" s="651"/>
      <c r="X480" s="651"/>
      <c r="Y480" s="651"/>
      <c r="Z480" s="651"/>
      <c r="AA480" s="651"/>
    </row>
    <row r="481" spans="5:27" s="156" customFormat="1" ht="15">
      <c r="E481" s="162"/>
      <c r="V481" s="651"/>
      <c r="W481" s="651"/>
      <c r="X481" s="651"/>
      <c r="Y481" s="651"/>
      <c r="Z481" s="651"/>
      <c r="AA481" s="651"/>
    </row>
    <row r="482" spans="5:27" s="156" customFormat="1" ht="15">
      <c r="E482" s="162"/>
      <c r="V482" s="651"/>
      <c r="W482" s="651"/>
      <c r="X482" s="651"/>
      <c r="Y482" s="651"/>
      <c r="Z482" s="651"/>
      <c r="AA482" s="651"/>
    </row>
    <row r="483" spans="5:27" s="156" customFormat="1" ht="15">
      <c r="E483" s="162"/>
      <c r="V483" s="651"/>
      <c r="W483" s="651"/>
      <c r="X483" s="651"/>
      <c r="Y483" s="651"/>
      <c r="Z483" s="651"/>
      <c r="AA483" s="651"/>
    </row>
    <row r="484" spans="5:27" s="156" customFormat="1" ht="15">
      <c r="E484" s="162"/>
      <c r="V484" s="651"/>
      <c r="W484" s="651"/>
      <c r="X484" s="651"/>
      <c r="Y484" s="651"/>
      <c r="Z484" s="651"/>
      <c r="AA484" s="651"/>
    </row>
    <row r="485" spans="5:27" s="156" customFormat="1" ht="15">
      <c r="E485" s="162"/>
      <c r="V485" s="651"/>
      <c r="W485" s="651"/>
      <c r="X485" s="651"/>
      <c r="Y485" s="651"/>
      <c r="Z485" s="651"/>
      <c r="AA485" s="651"/>
    </row>
    <row r="486" spans="5:27" s="156" customFormat="1" ht="15">
      <c r="E486" s="162"/>
      <c r="V486" s="651"/>
      <c r="W486" s="651"/>
      <c r="X486" s="651"/>
      <c r="Y486" s="651"/>
      <c r="Z486" s="651"/>
      <c r="AA486" s="651"/>
    </row>
    <row r="487" spans="5:27" s="156" customFormat="1" ht="15">
      <c r="E487" s="162"/>
      <c r="V487" s="651"/>
      <c r="W487" s="651"/>
      <c r="X487" s="651"/>
      <c r="Y487" s="651"/>
      <c r="Z487" s="651"/>
      <c r="AA487" s="651"/>
    </row>
    <row r="488" spans="5:27" s="156" customFormat="1" ht="15">
      <c r="E488" s="162"/>
      <c r="V488" s="651"/>
      <c r="W488" s="651"/>
      <c r="X488" s="651"/>
      <c r="Y488" s="651"/>
      <c r="Z488" s="651"/>
      <c r="AA488" s="651"/>
    </row>
    <row r="489" spans="5:27" s="156" customFormat="1" ht="15">
      <c r="E489" s="162"/>
      <c r="V489" s="651"/>
      <c r="W489" s="651"/>
      <c r="X489" s="651"/>
      <c r="Y489" s="651"/>
      <c r="Z489" s="651"/>
      <c r="AA489" s="651"/>
    </row>
    <row r="490" spans="5:27" s="156" customFormat="1" ht="15">
      <c r="E490" s="162"/>
      <c r="V490" s="651"/>
      <c r="W490" s="651"/>
      <c r="X490" s="651"/>
      <c r="Y490" s="651"/>
      <c r="Z490" s="651"/>
      <c r="AA490" s="651"/>
    </row>
    <row r="491" spans="5:27" s="156" customFormat="1" ht="15">
      <c r="E491" s="162"/>
      <c r="V491" s="651"/>
      <c r="W491" s="651"/>
      <c r="X491" s="651"/>
      <c r="Y491" s="651"/>
      <c r="Z491" s="651"/>
      <c r="AA491" s="651"/>
    </row>
    <row r="492" spans="5:27" s="156" customFormat="1" ht="15">
      <c r="E492" s="162"/>
      <c r="V492" s="651"/>
      <c r="W492" s="651"/>
      <c r="X492" s="651"/>
      <c r="Y492" s="651"/>
      <c r="Z492" s="651"/>
      <c r="AA492" s="651"/>
    </row>
    <row r="493" spans="5:27" s="156" customFormat="1" ht="15">
      <c r="E493" s="162"/>
      <c r="V493" s="651"/>
      <c r="W493" s="651"/>
      <c r="X493" s="651"/>
      <c r="Y493" s="651"/>
      <c r="Z493" s="651"/>
      <c r="AA493" s="651"/>
    </row>
    <row r="494" spans="5:27" s="156" customFormat="1" ht="15">
      <c r="E494" s="162"/>
      <c r="V494" s="651"/>
      <c r="W494" s="651"/>
      <c r="X494" s="651"/>
      <c r="Y494" s="651"/>
      <c r="Z494" s="651"/>
      <c r="AA494" s="651"/>
    </row>
    <row r="495" spans="5:27" s="156" customFormat="1" ht="15">
      <c r="E495" s="162"/>
      <c r="V495" s="651"/>
      <c r="W495" s="651"/>
      <c r="X495" s="651"/>
      <c r="Y495" s="651"/>
      <c r="Z495" s="651"/>
      <c r="AA495" s="651"/>
    </row>
    <row r="496" spans="5:27" s="156" customFormat="1" ht="15">
      <c r="E496" s="162"/>
      <c r="V496" s="651"/>
      <c r="W496" s="651"/>
      <c r="X496" s="651"/>
      <c r="Y496" s="651"/>
      <c r="Z496" s="651"/>
      <c r="AA496" s="651"/>
    </row>
    <row r="497" spans="5:27" s="156" customFormat="1" ht="15">
      <c r="E497" s="162"/>
      <c r="V497" s="651"/>
      <c r="W497" s="651"/>
      <c r="X497" s="651"/>
      <c r="Y497" s="651"/>
      <c r="Z497" s="651"/>
      <c r="AA497" s="651"/>
    </row>
    <row r="498" spans="5:27" s="156" customFormat="1" ht="15">
      <c r="E498" s="162"/>
      <c r="V498" s="651"/>
      <c r="W498" s="651"/>
      <c r="X498" s="651"/>
      <c r="Y498" s="651"/>
      <c r="Z498" s="651"/>
      <c r="AA498" s="651"/>
    </row>
    <row r="499" spans="5:27" s="156" customFormat="1" ht="15">
      <c r="E499" s="162"/>
      <c r="V499" s="651"/>
      <c r="W499" s="651"/>
      <c r="X499" s="651"/>
      <c r="Y499" s="651"/>
      <c r="Z499" s="651"/>
      <c r="AA499" s="651"/>
    </row>
    <row r="500" spans="5:27" s="156" customFormat="1" ht="15">
      <c r="E500" s="162"/>
      <c r="V500" s="651"/>
      <c r="W500" s="651"/>
      <c r="X500" s="651"/>
      <c r="Y500" s="651"/>
      <c r="Z500" s="651"/>
      <c r="AA500" s="651"/>
    </row>
    <row r="501" spans="5:27" s="156" customFormat="1" ht="15">
      <c r="E501" s="162"/>
      <c r="V501" s="651"/>
      <c r="W501" s="651"/>
      <c r="X501" s="651"/>
      <c r="Y501" s="651"/>
      <c r="Z501" s="651"/>
      <c r="AA501" s="651"/>
    </row>
    <row r="502" spans="5:27" s="156" customFormat="1" ht="15">
      <c r="E502" s="162"/>
      <c r="V502" s="651"/>
      <c r="W502" s="651"/>
      <c r="X502" s="651"/>
      <c r="Y502" s="651"/>
      <c r="Z502" s="651"/>
      <c r="AA502" s="651"/>
    </row>
    <row r="503" spans="5:27" s="156" customFormat="1" ht="15">
      <c r="E503" s="162"/>
      <c r="V503" s="651"/>
      <c r="W503" s="651"/>
      <c r="X503" s="651"/>
      <c r="Y503" s="651"/>
      <c r="Z503" s="651"/>
      <c r="AA503" s="651"/>
    </row>
    <row r="504" spans="5:27" s="156" customFormat="1" ht="15">
      <c r="E504" s="162"/>
      <c r="V504" s="651"/>
      <c r="W504" s="651"/>
      <c r="X504" s="651"/>
      <c r="Y504" s="651"/>
      <c r="Z504" s="651"/>
      <c r="AA504" s="651"/>
    </row>
    <row r="505" spans="5:27" s="156" customFormat="1" ht="15">
      <c r="E505" s="162"/>
      <c r="V505" s="651"/>
      <c r="W505" s="651"/>
      <c r="X505" s="651"/>
      <c r="Y505" s="651"/>
      <c r="Z505" s="651"/>
      <c r="AA505" s="651"/>
    </row>
    <row r="506" spans="5:27" s="156" customFormat="1" ht="15">
      <c r="E506" s="162"/>
      <c r="V506" s="651"/>
      <c r="W506" s="651"/>
      <c r="X506" s="651"/>
      <c r="Y506" s="651"/>
      <c r="Z506" s="651"/>
      <c r="AA506" s="651"/>
    </row>
    <row r="507" spans="5:27" s="156" customFormat="1" ht="15">
      <c r="E507" s="162"/>
      <c r="V507" s="651"/>
      <c r="W507" s="651"/>
      <c r="X507" s="651"/>
      <c r="Y507" s="651"/>
      <c r="Z507" s="651"/>
      <c r="AA507" s="651"/>
    </row>
    <row r="508" spans="5:27" s="156" customFormat="1" ht="15">
      <c r="E508" s="162"/>
      <c r="V508" s="651"/>
      <c r="W508" s="651"/>
      <c r="X508" s="651"/>
      <c r="Y508" s="651"/>
      <c r="Z508" s="651"/>
      <c r="AA508" s="651"/>
    </row>
    <row r="509" spans="5:27" s="156" customFormat="1" ht="15">
      <c r="E509" s="162"/>
      <c r="V509" s="651"/>
      <c r="W509" s="651"/>
      <c r="X509" s="651"/>
      <c r="Y509" s="651"/>
      <c r="Z509" s="651"/>
      <c r="AA509" s="651"/>
    </row>
    <row r="510" spans="5:27" s="156" customFormat="1" ht="15">
      <c r="E510" s="162"/>
      <c r="V510" s="651"/>
      <c r="W510" s="651"/>
      <c r="X510" s="651"/>
      <c r="Y510" s="651"/>
      <c r="Z510" s="651"/>
      <c r="AA510" s="651"/>
    </row>
    <row r="511" spans="5:27" s="156" customFormat="1" ht="15">
      <c r="E511" s="162"/>
      <c r="V511" s="651"/>
      <c r="W511" s="651"/>
      <c r="X511" s="651"/>
      <c r="Y511" s="651"/>
      <c r="Z511" s="651"/>
      <c r="AA511" s="651"/>
    </row>
    <row r="512" spans="5:27" s="156" customFormat="1" ht="15">
      <c r="E512" s="162"/>
      <c r="V512" s="651"/>
      <c r="W512" s="651"/>
      <c r="X512" s="651"/>
      <c r="Y512" s="651"/>
      <c r="Z512" s="651"/>
      <c r="AA512" s="651"/>
    </row>
    <row r="513" spans="5:27" s="156" customFormat="1" ht="15">
      <c r="E513" s="162"/>
      <c r="V513" s="651"/>
      <c r="W513" s="651"/>
      <c r="X513" s="651"/>
      <c r="Y513" s="651"/>
      <c r="Z513" s="651"/>
      <c r="AA513" s="651"/>
    </row>
    <row r="514" spans="5:27" s="156" customFormat="1" ht="15">
      <c r="E514" s="162"/>
      <c r="V514" s="651"/>
      <c r="W514" s="651"/>
      <c r="X514" s="651"/>
      <c r="Y514" s="651"/>
      <c r="Z514" s="651"/>
      <c r="AA514" s="651"/>
    </row>
    <row r="515" spans="5:27" s="156" customFormat="1" ht="15">
      <c r="E515" s="162"/>
      <c r="V515" s="651"/>
      <c r="W515" s="651"/>
      <c r="X515" s="651"/>
      <c r="Y515" s="651"/>
      <c r="Z515" s="651"/>
      <c r="AA515" s="651"/>
    </row>
    <row r="516" spans="5:27" s="156" customFormat="1" ht="15">
      <c r="E516" s="162"/>
      <c r="V516" s="651"/>
      <c r="W516" s="651"/>
      <c r="X516" s="651"/>
      <c r="Y516" s="651"/>
      <c r="Z516" s="651"/>
      <c r="AA516" s="651"/>
    </row>
    <row r="517" spans="5:27" s="156" customFormat="1" ht="15">
      <c r="E517" s="162"/>
      <c r="V517" s="651"/>
      <c r="W517" s="651"/>
      <c r="X517" s="651"/>
      <c r="Y517" s="651"/>
      <c r="Z517" s="651"/>
      <c r="AA517" s="651"/>
    </row>
    <row r="518" spans="5:27" s="156" customFormat="1" ht="15">
      <c r="E518" s="162"/>
      <c r="V518" s="651"/>
      <c r="W518" s="651"/>
      <c r="X518" s="651"/>
      <c r="Y518" s="651"/>
      <c r="Z518" s="651"/>
      <c r="AA518" s="651"/>
    </row>
    <row r="519" spans="5:27" s="156" customFormat="1" ht="15">
      <c r="E519" s="162"/>
      <c r="V519" s="651"/>
      <c r="W519" s="651"/>
      <c r="X519" s="651"/>
      <c r="Y519" s="651"/>
      <c r="Z519" s="651"/>
      <c r="AA519" s="651"/>
    </row>
    <row r="520" spans="5:27" s="156" customFormat="1" ht="15">
      <c r="E520" s="162"/>
      <c r="V520" s="651"/>
      <c r="W520" s="651"/>
      <c r="X520" s="651"/>
      <c r="Y520" s="651"/>
      <c r="Z520" s="651"/>
      <c r="AA520" s="651"/>
    </row>
    <row r="521" spans="5:27" s="156" customFormat="1" ht="15">
      <c r="E521" s="162"/>
      <c r="V521" s="651"/>
      <c r="W521" s="651"/>
      <c r="X521" s="651"/>
      <c r="Y521" s="651"/>
      <c r="Z521" s="651"/>
      <c r="AA521" s="651"/>
    </row>
    <row r="522" spans="5:27" s="156" customFormat="1" ht="15">
      <c r="E522" s="162"/>
      <c r="V522" s="651"/>
      <c r="W522" s="651"/>
      <c r="X522" s="651"/>
      <c r="Y522" s="651"/>
      <c r="Z522" s="651"/>
      <c r="AA522" s="651"/>
    </row>
    <row r="523" spans="5:27" s="156" customFormat="1" ht="15">
      <c r="E523" s="162"/>
      <c r="V523" s="651"/>
      <c r="W523" s="651"/>
      <c r="X523" s="651"/>
      <c r="Y523" s="651"/>
      <c r="Z523" s="651"/>
      <c r="AA523" s="651"/>
    </row>
    <row r="524" spans="5:27" s="156" customFormat="1" ht="15">
      <c r="E524" s="162"/>
      <c r="V524" s="651"/>
      <c r="W524" s="651"/>
      <c r="X524" s="651"/>
      <c r="Y524" s="651"/>
      <c r="Z524" s="651"/>
      <c r="AA524" s="651"/>
    </row>
    <row r="525" spans="5:27" s="156" customFormat="1" ht="15">
      <c r="E525" s="162"/>
      <c r="V525" s="651"/>
      <c r="W525" s="651"/>
      <c r="X525" s="651"/>
      <c r="Y525" s="651"/>
      <c r="Z525" s="651"/>
      <c r="AA525" s="651"/>
    </row>
    <row r="526" spans="5:27" s="156" customFormat="1" ht="15">
      <c r="E526" s="162"/>
      <c r="V526" s="651"/>
      <c r="W526" s="651"/>
      <c r="X526" s="651"/>
      <c r="Y526" s="651"/>
      <c r="Z526" s="651"/>
      <c r="AA526" s="651"/>
    </row>
    <row r="527" spans="5:27" s="156" customFormat="1" ht="15">
      <c r="E527" s="162"/>
      <c r="V527" s="651"/>
      <c r="W527" s="651"/>
      <c r="X527" s="651"/>
      <c r="Y527" s="651"/>
      <c r="Z527" s="651"/>
      <c r="AA527" s="651"/>
    </row>
    <row r="528" spans="5:27" s="156" customFormat="1" ht="15">
      <c r="E528" s="162"/>
      <c r="V528" s="651"/>
      <c r="W528" s="651"/>
      <c r="X528" s="651"/>
      <c r="Y528" s="651"/>
      <c r="Z528" s="651"/>
      <c r="AA528" s="651"/>
    </row>
    <row r="529" spans="5:27" s="156" customFormat="1" ht="15">
      <c r="E529" s="162"/>
      <c r="V529" s="651"/>
      <c r="W529" s="651"/>
      <c r="X529" s="651"/>
      <c r="Y529" s="651"/>
      <c r="Z529" s="651"/>
      <c r="AA529" s="651"/>
    </row>
    <row r="530" spans="5:27" s="156" customFormat="1" ht="15">
      <c r="E530" s="162"/>
      <c r="V530" s="651"/>
      <c r="W530" s="651"/>
      <c r="X530" s="651"/>
      <c r="Y530" s="651"/>
      <c r="Z530" s="651"/>
      <c r="AA530" s="651"/>
    </row>
    <row r="531" spans="5:27" s="156" customFormat="1" ht="15">
      <c r="E531" s="162"/>
      <c r="V531" s="651"/>
      <c r="W531" s="651"/>
      <c r="X531" s="651"/>
      <c r="Y531" s="651"/>
      <c r="Z531" s="651"/>
      <c r="AA531" s="651"/>
    </row>
    <row r="532" spans="5:27" s="156" customFormat="1" ht="15">
      <c r="E532" s="162"/>
      <c r="V532" s="651"/>
      <c r="W532" s="651"/>
      <c r="X532" s="651"/>
      <c r="Y532" s="651"/>
      <c r="Z532" s="651"/>
      <c r="AA532" s="651"/>
    </row>
    <row r="533" spans="5:27" s="156" customFormat="1" ht="15">
      <c r="E533" s="162"/>
      <c r="V533" s="651"/>
      <c r="W533" s="651"/>
      <c r="X533" s="651"/>
      <c r="Y533" s="651"/>
      <c r="Z533" s="651"/>
      <c r="AA533" s="651"/>
    </row>
    <row r="534" spans="5:27" s="156" customFormat="1" ht="15">
      <c r="E534" s="162"/>
      <c r="V534" s="651"/>
      <c r="W534" s="651"/>
      <c r="X534" s="651"/>
      <c r="Y534" s="651"/>
      <c r="Z534" s="651"/>
      <c r="AA534" s="651"/>
    </row>
    <row r="535" spans="5:27" s="156" customFormat="1" ht="15">
      <c r="E535" s="162"/>
      <c r="V535" s="651"/>
      <c r="W535" s="651"/>
      <c r="X535" s="651"/>
      <c r="Y535" s="651"/>
      <c r="Z535" s="651"/>
      <c r="AA535" s="651"/>
    </row>
    <row r="536" spans="5:27" s="156" customFormat="1" ht="15">
      <c r="E536" s="162"/>
      <c r="V536" s="651"/>
      <c r="W536" s="651"/>
      <c r="X536" s="651"/>
      <c r="Y536" s="651"/>
      <c r="Z536" s="651"/>
      <c r="AA536" s="651"/>
    </row>
    <row r="537" spans="5:27" s="156" customFormat="1" ht="15">
      <c r="E537" s="162"/>
      <c r="V537" s="651"/>
      <c r="W537" s="651"/>
      <c r="X537" s="651"/>
      <c r="Y537" s="651"/>
      <c r="Z537" s="651"/>
      <c r="AA537" s="651"/>
    </row>
    <row r="538" spans="5:27" s="156" customFormat="1" ht="15">
      <c r="E538" s="162"/>
      <c r="V538" s="651"/>
      <c r="W538" s="651"/>
      <c r="X538" s="651"/>
      <c r="Y538" s="651"/>
      <c r="Z538" s="651"/>
      <c r="AA538" s="651"/>
    </row>
    <row r="539" spans="5:27" s="156" customFormat="1" ht="15">
      <c r="E539" s="162"/>
      <c r="V539" s="651"/>
      <c r="W539" s="651"/>
      <c r="X539" s="651"/>
      <c r="Y539" s="651"/>
      <c r="Z539" s="651"/>
      <c r="AA539" s="651"/>
    </row>
    <row r="540" spans="5:27" s="156" customFormat="1" ht="15">
      <c r="E540" s="162"/>
      <c r="V540" s="651"/>
      <c r="W540" s="651"/>
      <c r="X540" s="651"/>
      <c r="Y540" s="651"/>
      <c r="Z540" s="651"/>
      <c r="AA540" s="651"/>
    </row>
    <row r="541" spans="5:27" s="156" customFormat="1" ht="15">
      <c r="E541" s="162"/>
      <c r="V541" s="651"/>
      <c r="W541" s="651"/>
      <c r="X541" s="651"/>
      <c r="Y541" s="651"/>
      <c r="Z541" s="651"/>
      <c r="AA541" s="651"/>
    </row>
    <row r="542" spans="5:27" s="156" customFormat="1" ht="15">
      <c r="E542" s="162"/>
      <c r="V542" s="651"/>
      <c r="W542" s="651"/>
      <c r="X542" s="651"/>
      <c r="Y542" s="651"/>
      <c r="Z542" s="651"/>
      <c r="AA542" s="651"/>
    </row>
    <row r="543" spans="5:27" s="156" customFormat="1" ht="15">
      <c r="E543" s="162"/>
      <c r="V543" s="651"/>
      <c r="W543" s="651"/>
      <c r="X543" s="651"/>
      <c r="Y543" s="651"/>
      <c r="Z543" s="651"/>
      <c r="AA543" s="651"/>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sheetData>
  <sheetProtection algorithmName="SHA-512" hashValue="GDvGUjjGWlHBmRebqSa+6wHkwXZf8s8DlLpcAgDPmh9xBYdO6CQ67/ZaxCRKTdyy8ZKkq2N6qwsJJY9IgPR7Jg==" saltValue="FC2sBhmOosyTjrOcMBtEFA==" spinCount="100000" sheet="1" objects="1" scenarios="1"/>
  <mergeCells count="10">
    <mergeCell ref="C43:E43"/>
    <mergeCell ref="I43:L43"/>
    <mergeCell ref="I44:L44"/>
    <mergeCell ref="I45:L45"/>
    <mergeCell ref="C33:E41"/>
    <mergeCell ref="F37:H37"/>
    <mergeCell ref="F38:H38"/>
    <mergeCell ref="F39:H39"/>
    <mergeCell ref="C42:E42"/>
    <mergeCell ref="I42:L42"/>
  </mergeCells>
  <conditionalFormatting sqref="M4:M32">
    <cfRule type="cellIs" priority="127" dxfId="100" operator="greaterThan">
      <formula>0</formula>
    </cfRule>
  </conditionalFormatting>
  <conditionalFormatting sqref="M33">
    <cfRule type="cellIs" priority="212" dxfId="3" operator="greaterThan">
      <formula>0</formula>
    </cfRule>
  </conditionalFormatting>
  <conditionalFormatting sqref="O4:O32">
    <cfRule type="cellIs" priority="126" dxfId="24" operator="greaterThan">
      <formula>$O$37</formula>
    </cfRule>
    <cfRule type="cellIs" priority="125" dxfId="97" operator="equal">
      <formula>"                            you"</formula>
    </cfRule>
    <cfRule type="cellIs" priority="124" dxfId="29" operator="equal">
      <formula>"                            Steve"</formula>
    </cfRule>
  </conditionalFormatting>
  <conditionalFormatting sqref="O35">
    <cfRule type="cellIs" priority="205" dxfId="3" operator="greaterThan">
      <formula>$O$37</formula>
    </cfRule>
  </conditionalFormatting>
  <conditionalFormatting sqref="Q4:Q32">
    <cfRule type="cellIs" priority="158" dxfId="6" operator="greaterThan">
      <formula>$Q$37</formula>
    </cfRule>
  </conditionalFormatting>
  <conditionalFormatting sqref="Q34">
    <cfRule type="cellIs" priority="138" dxfId="2" operator="equal">
      <formula>$Q$39+AVERAGE($Q$4:$Q$32)</formula>
    </cfRule>
    <cfRule type="cellIs" priority="152" dxfId="4" operator="greaterThan">
      <formula>$Q$39</formula>
    </cfRule>
  </conditionalFormatting>
  <conditionalFormatting sqref="Q35">
    <cfRule type="cellIs" priority="169" dxfId="3" operator="greaterThan">
      <formula>$Q$37</formula>
    </cfRule>
    <cfRule type="cellIs" priority="168" dxfId="2" operator="equal">
      <formula>$Q$37+MAX($Q$4:$Q$32)</formula>
    </cfRule>
  </conditionalFormatting>
  <conditionalFormatting sqref="R4:R32">
    <cfRule type="cellIs" priority="123" dxfId="6" operator="between">
      <formula>$R$37</formula>
      <formula>99999</formula>
    </cfRule>
  </conditionalFormatting>
  <conditionalFormatting sqref="R34">
    <cfRule type="cellIs" priority="151" dxfId="2" operator="equal">
      <formula>$R$39+AVERAGE($R$4:$R$32)</formula>
    </cfRule>
    <cfRule type="cellIs" priority="210" dxfId="4" operator="greaterThan">
      <formula>$R$39</formula>
    </cfRule>
  </conditionalFormatting>
  <conditionalFormatting sqref="R35">
    <cfRule type="cellIs" priority="197" dxfId="3" operator="greaterThan">
      <formula>$R$37</formula>
    </cfRule>
    <cfRule type="cellIs" priority="196" dxfId="2" operator="equal">
      <formula>$R$37+MAX($R$4:$R$32)</formula>
    </cfRule>
  </conditionalFormatting>
  <conditionalFormatting sqref="S4:S32">
    <cfRule type="cellIs" priority="222" dxfId="6" operator="lessThan">
      <formula>$S$38</formula>
    </cfRule>
  </conditionalFormatting>
  <conditionalFormatting sqref="S34">
    <cfRule type="cellIs" priority="102" dxfId="4" operator="lessThan">
      <formula>$S$39</formula>
    </cfRule>
    <cfRule type="cellIs" priority="101" dxfId="2" operator="equal">
      <formula>$S$39+AVERAGE($S$4:$S$32)</formula>
    </cfRule>
  </conditionalFormatting>
  <conditionalFormatting sqref="S35">
    <cfRule type="cellIs" priority="191" dxfId="3" operator="greaterThan">
      <formula>$S$37</formula>
    </cfRule>
    <cfRule type="cellIs" priority="190" dxfId="2" operator="equal">
      <formula>$S$37+MAX($S$4:$S$32)</formula>
    </cfRule>
  </conditionalFormatting>
  <conditionalFormatting sqref="S36">
    <cfRule type="cellIs" priority="115" dxfId="2" operator="equal">
      <formula>$S$38+MIN($S$4:$S$32)</formula>
    </cfRule>
    <cfRule type="cellIs" priority="211" dxfId="3" operator="lessThan">
      <formula>$S$38</formula>
    </cfRule>
  </conditionalFormatting>
  <conditionalFormatting sqref="T4:T32">
    <cfRule type="cellIs" priority="37" dxfId="24" operator="greaterThan">
      <formula>$T$39</formula>
    </cfRule>
  </conditionalFormatting>
  <conditionalFormatting sqref="U4:U32">
    <cfRule type="cellIs" priority="36" dxfId="24" operator="greaterThan">
      <formula>$U$39</formula>
    </cfRule>
  </conditionalFormatting>
  <conditionalFormatting sqref="W4:W32">
    <cfRule type="cellIs" priority="156" dxfId="6" operator="greaterThan">
      <formula>$W$37</formula>
    </cfRule>
  </conditionalFormatting>
  <conditionalFormatting sqref="W34">
    <cfRule type="cellIs" priority="134" dxfId="2" operator="equal">
      <formula>$W$39+AVERAGE($W$4:$W$32)</formula>
    </cfRule>
    <cfRule type="cellIs" priority="135" dxfId="4" operator="greaterThan">
      <formula>$W$39</formula>
    </cfRule>
  </conditionalFormatting>
  <conditionalFormatting sqref="W35">
    <cfRule type="cellIs" priority="165" dxfId="3" operator="greaterThan">
      <formula>$W$37</formula>
    </cfRule>
    <cfRule type="cellIs" priority="116" dxfId="2" operator="equal">
      <formula>$W$37+MAX($W$4:$W$32)</formula>
    </cfRule>
  </conditionalFormatting>
  <conditionalFormatting sqref="X4:X32">
    <cfRule type="cellIs" priority="121" dxfId="6" operator="between">
      <formula>$X$37</formula>
      <formula>9999</formula>
    </cfRule>
  </conditionalFormatting>
  <conditionalFormatting sqref="X34">
    <cfRule type="cellIs" priority="148" dxfId="4" operator="greaterThan">
      <formula>$X$39</formula>
    </cfRule>
    <cfRule type="cellIs" priority="147" dxfId="2" operator="equal">
      <formula>$X$39+AVERAGE($X$4:$X$32)</formula>
    </cfRule>
  </conditionalFormatting>
  <conditionalFormatting sqref="X35">
    <cfRule type="cellIs" priority="189" dxfId="3" operator="greaterThan">
      <formula>$X$37</formula>
    </cfRule>
    <cfRule type="cellIs" priority="188" dxfId="2" operator="equal">
      <formula>$X$37+MAX($X$4:$X$32)</formula>
    </cfRule>
  </conditionalFormatting>
  <conditionalFormatting sqref="Y4:Y32">
    <cfRule type="cellIs" priority="228" dxfId="6" operator="lessThan">
      <formula>$Y$38</formula>
    </cfRule>
  </conditionalFormatting>
  <conditionalFormatting sqref="Y34">
    <cfRule type="cellIs" priority="98" dxfId="4" operator="lessThan">
      <formula>$Y$39</formula>
    </cfRule>
    <cfRule type="cellIs" priority="97" dxfId="2" operator="equal">
      <formula>$Y$39+AVERAGE($Y$4:$Y$32)</formula>
    </cfRule>
  </conditionalFormatting>
  <conditionalFormatting sqref="Y35">
    <cfRule type="cellIs" priority="187" dxfId="3" operator="greaterThan">
      <formula>$Y$37</formula>
    </cfRule>
    <cfRule type="cellIs" priority="186" dxfId="2" operator="equal">
      <formula>$Y$37+MAX($Y$4:$Y$32)</formula>
    </cfRule>
  </conditionalFormatting>
  <conditionalFormatting sqref="Y36">
    <cfRule type="cellIs" priority="112" dxfId="3" operator="lessThan">
      <formula>$Y$38</formula>
    </cfRule>
    <cfRule type="cellIs" priority="111" dxfId="2" operator="equal">
      <formula>$Y$38+MIN($Y$4:$Y$32)</formula>
    </cfRule>
  </conditionalFormatting>
  <conditionalFormatting sqref="Z4:Z32">
    <cfRule type="cellIs" priority="22" dxfId="24" operator="greaterThan">
      <formula>$Z$39</formula>
    </cfRule>
  </conditionalFormatting>
  <conditionalFormatting sqref="AA4:AA32">
    <cfRule type="cellIs" priority="21" dxfId="24" operator="greaterThan">
      <formula>$AA$39</formula>
    </cfRule>
  </conditionalFormatting>
  <conditionalFormatting sqref="AC4:AC32">
    <cfRule type="cellIs" priority="155" dxfId="6" operator="greaterThan">
      <formula>$AC$37</formula>
    </cfRule>
  </conditionalFormatting>
  <conditionalFormatting sqref="AC34">
    <cfRule type="cellIs" priority="133" dxfId="4" operator="greaterThan">
      <formula>$AC$39</formula>
    </cfRule>
    <cfRule type="cellIs" priority="132" dxfId="2" operator="equal">
      <formula>$AC$39+AVERAGE($AC$4:$AC$32)</formula>
    </cfRule>
  </conditionalFormatting>
  <conditionalFormatting sqref="AC35">
    <cfRule type="cellIs" priority="163" dxfId="2" operator="equal">
      <formula>$AC$37+MAX($AC$4:$AC$32)</formula>
    </cfRule>
    <cfRule type="cellIs" priority="164" dxfId="3" operator="greaterThan">
      <formula>$AC$37</formula>
    </cfRule>
  </conditionalFormatting>
  <conditionalFormatting sqref="AD4:AD32">
    <cfRule type="cellIs" priority="120" dxfId="6" operator="between">
      <formula>$AD$37</formula>
      <formula>9999</formula>
    </cfRule>
  </conditionalFormatting>
  <conditionalFormatting sqref="AD34">
    <cfRule type="cellIs" priority="146" dxfId="4" operator="greaterThan">
      <formula>$AD$39</formula>
    </cfRule>
    <cfRule type="cellIs" priority="145" dxfId="2" operator="equal">
      <formula>$AD$39+AVERAGE($AD$4:$AD$32)</formula>
    </cfRule>
  </conditionalFormatting>
  <conditionalFormatting sqref="AD35">
    <cfRule type="cellIs" priority="184" dxfId="2" operator="equal">
      <formula>$AD$37+MAX($AD$4:$AD$32)</formula>
    </cfRule>
    <cfRule type="cellIs" priority="185" dxfId="3" operator="greaterThan">
      <formula>$AD$37</formula>
    </cfRule>
  </conditionalFormatting>
  <conditionalFormatting sqref="AE4:AE32">
    <cfRule type="cellIs" priority="229" dxfId="6" operator="lessThan">
      <formula>$AE$38</formula>
    </cfRule>
  </conditionalFormatting>
  <conditionalFormatting sqref="AE34">
    <cfRule type="cellIs" priority="95" dxfId="2" operator="equal">
      <formula>$AE$39+AVERAGE($AE$4:$AE$32)</formula>
    </cfRule>
    <cfRule type="cellIs" priority="96" dxfId="4" operator="lessThan">
      <formula>$AE$39</formula>
    </cfRule>
  </conditionalFormatting>
  <conditionalFormatting sqref="AE35">
    <cfRule type="cellIs" priority="182" dxfId="2" operator="equal">
      <formula>$AE$37+MAX($AE$4:$AE$32)</formula>
    </cfRule>
    <cfRule type="cellIs" priority="183" dxfId="3" operator="greaterThan">
      <formula>$AE$37</formula>
    </cfRule>
  </conditionalFormatting>
  <conditionalFormatting sqref="AE36">
    <cfRule type="cellIs" priority="109" dxfId="2" operator="equal">
      <formula>$AE$38+MIN($AE$4:$AE$32)</formula>
    </cfRule>
    <cfRule type="cellIs" priority="110" dxfId="3" operator="lessThan">
      <formula>$AE$38</formula>
    </cfRule>
  </conditionalFormatting>
  <conditionalFormatting sqref="AF4:AF32">
    <cfRule type="cellIs" priority="46" dxfId="6" operator="greaterThan">
      <formula>$AF$39</formula>
    </cfRule>
  </conditionalFormatting>
  <conditionalFormatting sqref="AG4:AG32">
    <cfRule type="cellIs" priority="45" dxfId="6" operator="greaterThan">
      <formula>$AG$39</formula>
    </cfRule>
  </conditionalFormatting>
  <conditionalFormatting sqref="AI4 AI6 AI8 AI10 AI12 AI14 AI16 AI18 AI20 AI22 AI24 AI26 AI28 AI30 AI32">
    <cfRule type="containsBlanks" priority="202" dxfId="37">
      <formula>LEN(TRIM(AI4))=0</formula>
    </cfRule>
  </conditionalFormatting>
  <conditionalFormatting sqref="AI4:AI32">
    <cfRule type="cellIs" priority="203" dxfId="6" operator="lessThan">
      <formula>$AI$38</formula>
    </cfRule>
  </conditionalFormatting>
  <conditionalFormatting sqref="AI5 AI7 AI9 AI11 AI13 AI15 AI17 AI19 AI21 AI23 AI25 AI27 AI29 AI31">
    <cfRule type="containsBlanks" priority="201" dxfId="29">
      <formula>LEN(TRIM(AI5))=0</formula>
    </cfRule>
  </conditionalFormatting>
  <conditionalFormatting sqref="AI34">
    <cfRule type="cellIs" priority="204" dxfId="4" operator="lessThan">
      <formula>$AI$39</formula>
    </cfRule>
  </conditionalFormatting>
  <conditionalFormatting sqref="AI36">
    <cfRule type="cellIs" priority="213" dxfId="3" operator="lessThan">
      <formula>$AI$38</formula>
    </cfRule>
  </conditionalFormatting>
  <conditionalFormatting sqref="AK4 AK6 AK8 AK10 AK12 AK14 AK16 AK18 AK20 AK22 AK24 AK26 AK28 AK30 AK32">
    <cfRule type="containsBlanks" priority="214" dxfId="32">
      <formula>LEN(TRIM(AK4))=0</formula>
    </cfRule>
  </conditionalFormatting>
  <conditionalFormatting sqref="AK4:AK32">
    <cfRule type="cellIs" priority="230" dxfId="24" operator="lessThan">
      <formula>$AK$38</formula>
    </cfRule>
    <cfRule type="cellIs" priority="220" dxfId="30" operator="greaterThan">
      <formula>$AK$37</formula>
    </cfRule>
  </conditionalFormatting>
  <conditionalFormatting sqref="AK5 AK7 AK9 AK11 AK13 AK15 AK17 AK19 AK21 AK23 AK25 AK27 AK29 AK31">
    <cfRule type="containsBlanks" priority="219" dxfId="29">
      <formula>LEN(TRIM(AK5))=0</formula>
    </cfRule>
  </conditionalFormatting>
  <conditionalFormatting sqref="AK35">
    <cfRule type="cellIs" priority="209" dxfId="28" operator="greaterThan">
      <formula>$AK$37</formula>
    </cfRule>
  </conditionalFormatting>
  <conditionalFormatting sqref="AK36">
    <cfRule type="cellIs" priority="208" dxfId="3" operator="lessThan">
      <formula>$AK$38</formula>
    </cfRule>
  </conditionalFormatting>
  <conditionalFormatting sqref="AM4:AM32">
    <cfRule type="cellIs" priority="215" dxfId="6" operator="greaterThan">
      <formula>$AM$37</formula>
    </cfRule>
  </conditionalFormatting>
  <conditionalFormatting sqref="AM35">
    <cfRule type="cellIs" priority="207" dxfId="3" operator="greaterThan">
      <formula>$AM$37</formula>
    </cfRule>
  </conditionalFormatting>
  <conditionalFormatting sqref="AO4:AO32">
    <cfRule type="cellIs" priority="200" dxfId="24" operator="greaterThan">
      <formula>$AO$37</formula>
    </cfRule>
  </conditionalFormatting>
  <conditionalFormatting sqref="AO34">
    <cfRule type="cellIs" priority="199" dxfId="4" operator="greaterThan">
      <formula>$AO$39</formula>
    </cfRule>
  </conditionalFormatting>
  <conditionalFormatting sqref="AO35">
    <cfRule type="cellIs" priority="198" dxfId="3" operator="greaterThan">
      <formula>$AO$37</formula>
    </cfRule>
  </conditionalFormatting>
  <conditionalFormatting sqref="AP4:AP32">
    <cfRule type="cellIs" priority="86" dxfId="6" operator="greaterThan">
      <formula>$AP$37</formula>
    </cfRule>
  </conditionalFormatting>
  <conditionalFormatting sqref="AP34">
    <cfRule type="cellIs" priority="85" dxfId="4" operator="greaterThan">
      <formula>$AP$39</formula>
    </cfRule>
    <cfRule type="cellIs" priority="84" dxfId="2" operator="equal">
      <formula>$AP$39+AVERAGE($AP$4:$AP$32)</formula>
    </cfRule>
  </conditionalFormatting>
  <conditionalFormatting sqref="AP35">
    <cfRule type="cellIs" priority="24" dxfId="3" operator="greaterThan">
      <formula>$AP$37</formula>
    </cfRule>
    <cfRule type="cellIs" priority="23" dxfId="2" operator="equal">
      <formula>$AP$37+MAX($AP$4:$AP$32)</formula>
    </cfRule>
  </conditionalFormatting>
  <conditionalFormatting sqref="AQ4:AQ32">
    <cfRule type="cellIs" priority="83" dxfId="6" operator="between">
      <formula>$AQ$37</formula>
      <formula>9999</formula>
    </cfRule>
  </conditionalFormatting>
  <conditionalFormatting sqref="AQ34">
    <cfRule type="cellIs" priority="82" dxfId="4" operator="greaterThan">
      <formula>$AQ$39</formula>
    </cfRule>
    <cfRule type="cellIs" priority="81" dxfId="2" operator="equal">
      <formula>$AQ$39+AVERAGE($AQ$4:$AQ$32)</formula>
    </cfRule>
  </conditionalFormatting>
  <conditionalFormatting sqref="AQ35">
    <cfRule type="cellIs" priority="88" dxfId="3" operator="greaterThan">
      <formula>$AQ$37</formula>
    </cfRule>
    <cfRule type="cellIs" priority="87" dxfId="2" operator="equal">
      <formula>$AQ$37+MAX($AQ$4:$AQ$32)</formula>
    </cfRule>
  </conditionalFormatting>
  <conditionalFormatting sqref="AR4:AR32">
    <cfRule type="cellIs" priority="153" dxfId="6" operator="greaterThan">
      <formula>$AR$37</formula>
    </cfRule>
  </conditionalFormatting>
  <conditionalFormatting sqref="AR34">
    <cfRule type="cellIs" priority="129" dxfId="4" operator="greaterThan">
      <formula>$AR$39</formula>
    </cfRule>
    <cfRule type="cellIs" priority="128" dxfId="2" operator="equal">
      <formula>$AR$39+AVERAGE($AR$4:$AR$32)</formula>
    </cfRule>
  </conditionalFormatting>
  <conditionalFormatting sqref="AR35">
    <cfRule type="cellIs" priority="160" dxfId="3" operator="greaterThan">
      <formula>$AR$37</formula>
    </cfRule>
    <cfRule type="cellIs" priority="159" dxfId="2" operator="equal">
      <formula>$AR$37+MAX($AR$4:$AR$32)</formula>
    </cfRule>
  </conditionalFormatting>
  <conditionalFormatting sqref="AS4:AS32">
    <cfRule type="cellIs" priority="117" dxfId="6" operator="between">
      <formula>$AS$37</formula>
      <formula>9999</formula>
    </cfRule>
  </conditionalFormatting>
  <conditionalFormatting sqref="AS34">
    <cfRule type="cellIs" priority="139" dxfId="2" operator="equal">
      <formula>$AS$39+AVERAGE($AS$4:$AS$32)</formula>
    </cfRule>
    <cfRule type="cellIs" priority="140" dxfId="4" operator="greaterThan">
      <formula>$AS$39</formula>
    </cfRule>
  </conditionalFormatting>
  <conditionalFormatting sqref="AS35">
    <cfRule type="cellIs" priority="173" dxfId="3" operator="greaterThan">
      <formula>$AS$37</formula>
    </cfRule>
    <cfRule type="cellIs" priority="172" dxfId="2" operator="equal">
      <formula>$AS$37+MAX($AS$4:$AS$32)</formula>
    </cfRule>
  </conditionalFormatting>
  <dataValidations count="6">
    <dataValidation type="decimal" allowBlank="1" showInputMessage="1" showErrorMessage="1" errorTitle="Numbers Only" error="Enter Numbers Only" sqref="Z4:AA34 AM4:AM37 Z36:AA36 AO4:AO37 AN37:AN39 AO39 AP37:AS39 AB4:AK36 I4:N39 O4:Y36 O37:AL39 AP4:AR36">
      <formula1>0</formula1>
      <formula2>99999999</formula2>
    </dataValidation>
    <dataValidation type="decimal" allowBlank="1" showInputMessage="1" showErrorMessage="1" errorTitle="Numbers Only" error="Enter Nubers Only" sqref="AM38:AM39 AO38">
      <formula1>0</formula1>
      <formula2>99999999</formula2>
    </dataValidation>
    <dataValidation allowBlank="1" showInputMessage="1" showErrorMessage="1" error="Only the less than symbol &quot;&lt;&quot; may be entered in this column." sqref="AL4:AL32 AN4:AN32"/>
    <dataValidation type="decimal" allowBlank="1" showInputMessage="1" showErrorMessage="1" error="Enter Numbers Only" sqref="Z2:AA2">
      <formula1>0</formula1>
      <formula2>99999999</formula2>
    </dataValidation>
    <dataValidation allowBlank="1" showInputMessage="1" showErrorMessage="1" error="Enter County on the January Tab" sqref="I44:L44"/>
    <dataValidation allowBlank="1" showInputMessage="1" showErrorMessage="1" error="Enter Plant Name on January Tab" sqref="I42:L42"/>
  </dataValidations>
  <printOptions horizontalCentered="1" verticalCentered="1"/>
  <pageMargins left="0" right="0" top="0.65" bottom="0.25" header="0.3" footer="0.3"/>
  <pageSetup fitToWidth="0" horizontalDpi="600" verticalDpi="600" orientation="landscape" paperSize="5" scale="50"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B1:EV600"/>
  <sheetViews>
    <sheetView zoomScale="60" zoomScaleNormal="60" zoomScalePageLayoutView="55" workbookViewId="0" topLeftCell="AH25">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152" width="8.7109375" style="156" customWidth="1"/>
    <col min="153" max="16384" width="8.7109375" style="19" customWidth="1"/>
  </cols>
  <sheetData>
    <row r="1" spans="2:152"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5"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row>
    <row r="2" spans="2:152" s="6" customFormat="1" ht="111" customHeight="1" hidden="1" thickBot="1">
      <c r="B2" s="88"/>
      <c r="C2" s="7"/>
      <c r="D2" s="7"/>
      <c r="E2" s="8"/>
      <c r="F2" s="9"/>
      <c r="G2" s="9"/>
      <c r="H2" s="9" t="s">
        <v>227</v>
      </c>
      <c r="I2" s="10">
        <v>46529</v>
      </c>
      <c r="J2" s="337">
        <v>50050</v>
      </c>
      <c r="K2" s="337"/>
      <c r="L2" s="505">
        <v>50050</v>
      </c>
      <c r="M2" s="505">
        <v>80998</v>
      </c>
      <c r="N2" s="505">
        <v>10</v>
      </c>
      <c r="O2" s="503" t="s">
        <v>228</v>
      </c>
      <c r="P2" s="304">
        <v>80082</v>
      </c>
      <c r="Q2" s="3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row>
    <row r="3" spans="2:152" s="6" customFormat="1" ht="220.5" customHeight="1" hidden="1" thickBot="1">
      <c r="B3" s="89" t="s">
        <v>165</v>
      </c>
      <c r="C3" s="16" t="s">
        <v>236</v>
      </c>
      <c r="D3" s="16" t="s">
        <v>237</v>
      </c>
      <c r="E3" s="32" t="s">
        <v>238</v>
      </c>
      <c r="F3" s="16" t="s">
        <v>239</v>
      </c>
      <c r="G3" s="16" t="s">
        <v>240</v>
      </c>
      <c r="H3" s="16" t="s">
        <v>241</v>
      </c>
      <c r="I3" s="14" t="s">
        <v>242</v>
      </c>
      <c r="J3" s="338" t="s">
        <v>243</v>
      </c>
      <c r="K3" s="338" t="s">
        <v>244</v>
      </c>
      <c r="L3" s="334" t="s">
        <v>246</v>
      </c>
      <c r="M3" s="334" t="s">
        <v>247</v>
      </c>
      <c r="N3" s="334" t="s">
        <v>248</v>
      </c>
      <c r="O3" s="335" t="s">
        <v>249</v>
      </c>
      <c r="P3" s="4" t="s">
        <v>250</v>
      </c>
      <c r="Q3" s="5"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row>
    <row r="4" spans="2:45" ht="21" customHeight="1">
      <c r="B4" s="88"/>
      <c r="C4" s="325" t="str">
        <f>'Permit Limits'!E5</f>
        <v>TN0020621</v>
      </c>
      <c r="D4" s="325" t="str">
        <f>'Permit Limits'!D10</f>
        <v>External Outfall</v>
      </c>
      <c r="E4" s="326" t="str">
        <f>'Permit Limits'!E10</f>
        <v>001</v>
      </c>
      <c r="F4" s="325">
        <f>'Permit Limits'!H5</f>
        <v>2024</v>
      </c>
      <c r="G4" s="20" t="s">
        <v>328</v>
      </c>
      <c r="H4" s="327">
        <v>1</v>
      </c>
      <c r="I4" s="52"/>
      <c r="J4" s="53"/>
      <c r="K4" s="53"/>
      <c r="L4" s="306"/>
      <c r="M4" s="299"/>
      <c r="N4" s="299"/>
      <c r="O4" s="68"/>
      <c r="P4" s="298"/>
      <c r="Q4" s="299"/>
      <c r="R4" s="356" t="str">
        <f>IF(Q4&lt;&gt;0,(8.34*L4*Q4),"")</f>
        <v/>
      </c>
      <c r="S4" s="356" t="str">
        <f>IF(P4&lt;&gt;0,(1-Q4/P4)*100,"")</f>
        <v/>
      </c>
      <c r="T4" s="299"/>
      <c r="U4" s="68"/>
      <c r="V4" s="613"/>
      <c r="W4" s="306"/>
      <c r="X4" s="614" t="str">
        <f aca="true" t="shared" si="0" ref="X4:X34">IF(W4&lt;&gt;0,(8.34*L4*W4),"")</f>
        <v/>
      </c>
      <c r="Y4" s="614" t="str">
        <f aca="true" t="shared" si="1" ref="Y4:Y34">IF(V4&lt;&gt;0,(1-W4/V4)*100,"")</f>
        <v/>
      </c>
      <c r="Z4" s="306"/>
      <c r="AA4" s="615"/>
      <c r="AB4" s="298"/>
      <c r="AC4" s="299"/>
      <c r="AD4" s="356" t="str">
        <f aca="true" t="shared" si="2" ref="AD4:AD34">IF(AC4&lt;&gt;0,(8.34*L4*AC4),"")</f>
        <v/>
      </c>
      <c r="AE4" s="356" t="str">
        <f>IF(AB4&lt;&gt;0,(1-AC4/AB4)*100,"")</f>
        <v/>
      </c>
      <c r="AF4" s="299"/>
      <c r="AG4" s="68"/>
      <c r="AH4" s="298"/>
      <c r="AI4" s="68"/>
      <c r="AJ4" s="298"/>
      <c r="AK4" s="68"/>
      <c r="AL4" s="302"/>
      <c r="AM4" s="300"/>
      <c r="AN4" s="55"/>
      <c r="AO4" s="68"/>
      <c r="AP4" s="299"/>
      <c r="AQ4" s="356" t="str">
        <f aca="true" t="shared" si="3" ref="AQ4:AQ34">IF(AP4&lt;&gt;0,(8.34*L4*AP4),"")</f>
        <v/>
      </c>
      <c r="AR4" s="299"/>
      <c r="AS4" s="356" t="str">
        <f aca="true" t="shared" si="4" ref="AS4:AS34">IF(AR4&lt;&gt;0,(8.34*L4*AR4),"")</f>
        <v/>
      </c>
    </row>
    <row r="5" spans="2:45" ht="21" customHeight="1">
      <c r="B5" s="88"/>
      <c r="C5" s="329" t="str">
        <f>C4</f>
        <v>TN0020621</v>
      </c>
      <c r="D5" s="329" t="str">
        <f>D4</f>
        <v>External Outfall</v>
      </c>
      <c r="E5" s="328" t="str">
        <f>E4</f>
        <v>001</v>
      </c>
      <c r="F5" s="329">
        <f>F4</f>
        <v>2024</v>
      </c>
      <c r="G5" s="329" t="s">
        <v>328</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7"/>
      <c r="AO5" s="113"/>
      <c r="AP5" s="105"/>
      <c r="AQ5" s="350" t="str">
        <f t="shared" si="3"/>
        <v/>
      </c>
      <c r="AR5" s="105"/>
      <c r="AS5" s="350" t="str">
        <f t="shared" si="4"/>
        <v/>
      </c>
    </row>
    <row r="6" spans="2:45" ht="21" customHeight="1">
      <c r="B6" s="88"/>
      <c r="C6" s="329" t="str">
        <f aca="true" t="shared" si="5" ref="C6:C34">C5</f>
        <v>TN0020621</v>
      </c>
      <c r="D6" s="329" t="str">
        <f aca="true" t="shared" si="6" ref="D6:D34">D5</f>
        <v>External Outfall</v>
      </c>
      <c r="E6" s="328" t="str">
        <f aca="true" t="shared" si="7" ref="E6:E34">E5</f>
        <v>001</v>
      </c>
      <c r="F6" s="329">
        <f aca="true" t="shared" si="8" ref="F6:F34">F5</f>
        <v>2024</v>
      </c>
      <c r="G6" s="329" t="s">
        <v>328</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117"/>
      <c r="AI6" s="114"/>
      <c r="AJ6" s="117"/>
      <c r="AK6" s="114"/>
      <c r="AL6" s="58"/>
      <c r="AM6" s="71"/>
      <c r="AN6" s="59"/>
      <c r="AO6" s="114"/>
      <c r="AP6" s="106"/>
      <c r="AQ6" s="350" t="str">
        <f t="shared" si="3"/>
        <v/>
      </c>
      <c r="AR6" s="106"/>
      <c r="AS6" s="350" t="str">
        <f t="shared" si="4"/>
        <v/>
      </c>
    </row>
    <row r="7" spans="2:45" ht="21" customHeight="1">
      <c r="B7" s="88"/>
      <c r="C7" s="329" t="str">
        <f t="shared" si="5"/>
        <v>TN0020621</v>
      </c>
      <c r="D7" s="329" t="str">
        <f t="shared" si="6"/>
        <v>External Outfall</v>
      </c>
      <c r="E7" s="328" t="str">
        <f t="shared" si="7"/>
        <v>001</v>
      </c>
      <c r="F7" s="329">
        <f t="shared" si="8"/>
        <v>2024</v>
      </c>
      <c r="G7" s="329" t="s">
        <v>328</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7"/>
      <c r="AO7" s="113"/>
      <c r="AP7" s="105"/>
      <c r="AQ7" s="350" t="str">
        <f t="shared" si="3"/>
        <v/>
      </c>
      <c r="AR7" s="105"/>
      <c r="AS7" s="350" t="str">
        <f t="shared" si="4"/>
        <v/>
      </c>
    </row>
    <row r="8" spans="2:45" ht="21" customHeight="1">
      <c r="B8" s="88"/>
      <c r="C8" s="329" t="str">
        <f t="shared" si="5"/>
        <v>TN0020621</v>
      </c>
      <c r="D8" s="329" t="str">
        <f t="shared" si="6"/>
        <v>External Outfall</v>
      </c>
      <c r="E8" s="328" t="str">
        <f t="shared" si="7"/>
        <v>001</v>
      </c>
      <c r="F8" s="329">
        <f t="shared" si="8"/>
        <v>2024</v>
      </c>
      <c r="G8" s="329" t="s">
        <v>328</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117"/>
      <c r="AI8" s="114"/>
      <c r="AJ8" s="117"/>
      <c r="AK8" s="114"/>
      <c r="AL8" s="58"/>
      <c r="AM8" s="71"/>
      <c r="AN8" s="59"/>
      <c r="AO8" s="114"/>
      <c r="AP8" s="106"/>
      <c r="AQ8" s="350" t="str">
        <f t="shared" si="3"/>
        <v/>
      </c>
      <c r="AR8" s="106"/>
      <c r="AS8" s="350" t="str">
        <f t="shared" si="4"/>
        <v/>
      </c>
    </row>
    <row r="9" spans="2:45" ht="21" customHeight="1">
      <c r="B9" s="88"/>
      <c r="C9" s="329" t="str">
        <f t="shared" si="5"/>
        <v>TN0020621</v>
      </c>
      <c r="D9" s="329" t="str">
        <f t="shared" si="6"/>
        <v>External Outfall</v>
      </c>
      <c r="E9" s="328" t="str">
        <f t="shared" si="7"/>
        <v>001</v>
      </c>
      <c r="F9" s="329">
        <f t="shared" si="8"/>
        <v>2024</v>
      </c>
      <c r="G9" s="329" t="s">
        <v>328</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7"/>
      <c r="AO9" s="113"/>
      <c r="AP9" s="105"/>
      <c r="AQ9" s="350" t="str">
        <f t="shared" si="3"/>
        <v/>
      </c>
      <c r="AR9" s="105"/>
      <c r="AS9" s="350" t="str">
        <f t="shared" si="4"/>
        <v/>
      </c>
    </row>
    <row r="10" spans="2:45" ht="21" customHeight="1">
      <c r="B10" s="88"/>
      <c r="C10" s="329" t="str">
        <f t="shared" si="5"/>
        <v>TN0020621</v>
      </c>
      <c r="D10" s="329" t="str">
        <f t="shared" si="6"/>
        <v>External Outfall</v>
      </c>
      <c r="E10" s="328" t="str">
        <f t="shared" si="7"/>
        <v>001</v>
      </c>
      <c r="F10" s="329">
        <f t="shared" si="8"/>
        <v>2024</v>
      </c>
      <c r="G10" s="329" t="s">
        <v>328</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117"/>
      <c r="AI10" s="114"/>
      <c r="AJ10" s="117"/>
      <c r="AK10" s="114"/>
      <c r="AL10" s="58"/>
      <c r="AM10" s="71"/>
      <c r="AN10" s="59"/>
      <c r="AO10" s="114"/>
      <c r="AP10" s="106"/>
      <c r="AQ10" s="350" t="str">
        <f t="shared" si="3"/>
        <v/>
      </c>
      <c r="AR10" s="106"/>
      <c r="AS10" s="350" t="str">
        <f t="shared" si="4"/>
        <v/>
      </c>
    </row>
    <row r="11" spans="2:45" ht="21" customHeight="1">
      <c r="B11" s="88"/>
      <c r="C11" s="329" t="str">
        <f t="shared" si="5"/>
        <v>TN0020621</v>
      </c>
      <c r="D11" s="329" t="str">
        <f t="shared" si="6"/>
        <v>External Outfall</v>
      </c>
      <c r="E11" s="328" t="str">
        <f t="shared" si="7"/>
        <v>001</v>
      </c>
      <c r="F11" s="329">
        <f t="shared" si="8"/>
        <v>2024</v>
      </c>
      <c r="G11" s="329" t="s">
        <v>328</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7"/>
      <c r="AO11" s="113"/>
      <c r="AP11" s="105"/>
      <c r="AQ11" s="350" t="str">
        <f t="shared" si="3"/>
        <v/>
      </c>
      <c r="AR11" s="105"/>
      <c r="AS11" s="350" t="str">
        <f t="shared" si="4"/>
        <v/>
      </c>
    </row>
    <row r="12" spans="2:45" ht="21" customHeight="1">
      <c r="B12" s="88"/>
      <c r="C12" s="329" t="str">
        <f t="shared" si="5"/>
        <v>TN0020621</v>
      </c>
      <c r="D12" s="329" t="str">
        <f t="shared" si="6"/>
        <v>External Outfall</v>
      </c>
      <c r="E12" s="328" t="str">
        <f t="shared" si="7"/>
        <v>001</v>
      </c>
      <c r="F12" s="329">
        <f t="shared" si="8"/>
        <v>2024</v>
      </c>
      <c r="G12" s="329" t="s">
        <v>328</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117"/>
      <c r="AI12" s="114"/>
      <c r="AJ12" s="117"/>
      <c r="AK12" s="114"/>
      <c r="AL12" s="58"/>
      <c r="AM12" s="71"/>
      <c r="AN12" s="59"/>
      <c r="AO12" s="114"/>
      <c r="AP12" s="106"/>
      <c r="AQ12" s="350" t="str">
        <f t="shared" si="3"/>
        <v/>
      </c>
      <c r="AR12" s="106"/>
      <c r="AS12" s="350" t="str">
        <f t="shared" si="4"/>
        <v/>
      </c>
    </row>
    <row r="13" spans="2:45" ht="21" customHeight="1">
      <c r="B13" s="88"/>
      <c r="C13" s="329" t="str">
        <f t="shared" si="5"/>
        <v>TN0020621</v>
      </c>
      <c r="D13" s="329" t="str">
        <f t="shared" si="6"/>
        <v>External Outfall</v>
      </c>
      <c r="E13" s="328" t="str">
        <f t="shared" si="7"/>
        <v>001</v>
      </c>
      <c r="F13" s="329">
        <f t="shared" si="8"/>
        <v>2024</v>
      </c>
      <c r="G13" s="329" t="s">
        <v>328</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7"/>
      <c r="AO13" s="113"/>
      <c r="AP13" s="105"/>
      <c r="AQ13" s="350" t="str">
        <f t="shared" si="3"/>
        <v/>
      </c>
      <c r="AR13" s="105"/>
      <c r="AS13" s="350" t="str">
        <f t="shared" si="4"/>
        <v/>
      </c>
    </row>
    <row r="14" spans="2:45" ht="21" customHeight="1">
      <c r="B14" s="88"/>
      <c r="C14" s="329" t="str">
        <f t="shared" si="5"/>
        <v>TN0020621</v>
      </c>
      <c r="D14" s="329" t="str">
        <f t="shared" si="6"/>
        <v>External Outfall</v>
      </c>
      <c r="E14" s="328" t="str">
        <f t="shared" si="7"/>
        <v>001</v>
      </c>
      <c r="F14" s="329">
        <f t="shared" si="8"/>
        <v>2024</v>
      </c>
      <c r="G14" s="329" t="s">
        <v>328</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106"/>
      <c r="AG14" s="114"/>
      <c r="AH14" s="117"/>
      <c r="AI14" s="114"/>
      <c r="AJ14" s="117"/>
      <c r="AK14" s="114"/>
      <c r="AL14" s="58"/>
      <c r="AM14" s="71"/>
      <c r="AN14" s="59"/>
      <c r="AO14" s="114"/>
      <c r="AP14" s="75"/>
      <c r="AQ14" s="350" t="str">
        <f t="shared" si="3"/>
        <v/>
      </c>
      <c r="AR14" s="75"/>
      <c r="AS14" s="350" t="str">
        <f t="shared" si="4"/>
        <v/>
      </c>
    </row>
    <row r="15" spans="2:45" ht="21" customHeight="1">
      <c r="B15" s="88"/>
      <c r="C15" s="329" t="str">
        <f t="shared" si="5"/>
        <v>TN0020621</v>
      </c>
      <c r="D15" s="329" t="str">
        <f t="shared" si="6"/>
        <v>External Outfall</v>
      </c>
      <c r="E15" s="328" t="str">
        <f t="shared" si="7"/>
        <v>001</v>
      </c>
      <c r="F15" s="329">
        <f t="shared" si="8"/>
        <v>2024</v>
      </c>
      <c r="G15" s="329" t="s">
        <v>328</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7"/>
      <c r="AO15" s="113"/>
      <c r="AP15" s="105"/>
      <c r="AQ15" s="350" t="str">
        <f t="shared" si="3"/>
        <v/>
      </c>
      <c r="AR15" s="105"/>
      <c r="AS15" s="350" t="str">
        <f t="shared" si="4"/>
        <v/>
      </c>
    </row>
    <row r="16" spans="2:45" ht="21" customHeight="1">
      <c r="B16" s="88"/>
      <c r="C16" s="329" t="str">
        <f t="shared" si="5"/>
        <v>TN0020621</v>
      </c>
      <c r="D16" s="329" t="str">
        <f t="shared" si="6"/>
        <v>External Outfall</v>
      </c>
      <c r="E16" s="328" t="str">
        <f t="shared" si="7"/>
        <v>001</v>
      </c>
      <c r="F16" s="329">
        <f t="shared" si="8"/>
        <v>2024</v>
      </c>
      <c r="G16" s="329" t="s">
        <v>328</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106"/>
      <c r="AG16" s="114"/>
      <c r="AH16" s="74"/>
      <c r="AI16" s="76"/>
      <c r="AJ16" s="74"/>
      <c r="AK16" s="76"/>
      <c r="AL16" s="77"/>
      <c r="AM16" s="33"/>
      <c r="AN16" s="78"/>
      <c r="AO16" s="76"/>
      <c r="AP16" s="75"/>
      <c r="AQ16" s="350" t="str">
        <f t="shared" si="3"/>
        <v/>
      </c>
      <c r="AR16" s="75"/>
      <c r="AS16" s="350" t="str">
        <f t="shared" si="4"/>
        <v/>
      </c>
    </row>
    <row r="17" spans="2:45" ht="21" customHeight="1">
      <c r="B17" s="88"/>
      <c r="C17" s="329" t="str">
        <f t="shared" si="5"/>
        <v>TN0020621</v>
      </c>
      <c r="D17" s="329" t="str">
        <f t="shared" si="6"/>
        <v>External Outfall</v>
      </c>
      <c r="E17" s="328" t="str">
        <f t="shared" si="7"/>
        <v>001</v>
      </c>
      <c r="F17" s="329">
        <f t="shared" si="8"/>
        <v>2024</v>
      </c>
      <c r="G17" s="329" t="s">
        <v>328</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7"/>
      <c r="AO17" s="113"/>
      <c r="AP17" s="105"/>
      <c r="AQ17" s="350" t="str">
        <f t="shared" si="3"/>
        <v/>
      </c>
      <c r="AR17" s="105"/>
      <c r="AS17" s="350" t="str">
        <f t="shared" si="4"/>
        <v/>
      </c>
    </row>
    <row r="18" spans="2:45" ht="21" customHeight="1">
      <c r="B18" s="88"/>
      <c r="C18" s="329" t="str">
        <f t="shared" si="5"/>
        <v>TN0020621</v>
      </c>
      <c r="D18" s="329" t="str">
        <f t="shared" si="6"/>
        <v>External Outfall</v>
      </c>
      <c r="E18" s="328" t="str">
        <f t="shared" si="7"/>
        <v>001</v>
      </c>
      <c r="F18" s="329">
        <f t="shared" si="8"/>
        <v>2024</v>
      </c>
      <c r="G18" s="329" t="s">
        <v>328</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c r="AI18" s="114"/>
      <c r="AJ18" s="117"/>
      <c r="AK18" s="114"/>
      <c r="AL18" s="58"/>
      <c r="AM18" s="71"/>
      <c r="AN18" s="59"/>
      <c r="AO18" s="114"/>
      <c r="AP18" s="106"/>
      <c r="AQ18" s="350" t="str">
        <f t="shared" si="3"/>
        <v/>
      </c>
      <c r="AR18" s="106"/>
      <c r="AS18" s="350" t="str">
        <f t="shared" si="4"/>
        <v/>
      </c>
    </row>
    <row r="19" spans="2:45" ht="21" customHeight="1">
      <c r="B19" s="88"/>
      <c r="C19" s="329" t="str">
        <f t="shared" si="5"/>
        <v>TN0020621</v>
      </c>
      <c r="D19" s="329" t="str">
        <f t="shared" si="6"/>
        <v>External Outfall</v>
      </c>
      <c r="E19" s="328" t="str">
        <f t="shared" si="7"/>
        <v>001</v>
      </c>
      <c r="F19" s="329">
        <f t="shared" si="8"/>
        <v>2024</v>
      </c>
      <c r="G19" s="329" t="s">
        <v>328</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7"/>
      <c r="AO19" s="113"/>
      <c r="AP19" s="105"/>
      <c r="AQ19" s="350" t="str">
        <f t="shared" si="3"/>
        <v/>
      </c>
      <c r="AR19" s="105"/>
      <c r="AS19" s="350" t="str">
        <f t="shared" si="4"/>
        <v/>
      </c>
    </row>
    <row r="20" spans="2:45" ht="21" customHeight="1">
      <c r="B20" s="88"/>
      <c r="C20" s="329" t="str">
        <f t="shared" si="5"/>
        <v>TN0020621</v>
      </c>
      <c r="D20" s="329" t="str">
        <f t="shared" si="6"/>
        <v>External Outfall</v>
      </c>
      <c r="E20" s="328" t="str">
        <f t="shared" si="7"/>
        <v>001</v>
      </c>
      <c r="F20" s="329">
        <f t="shared" si="8"/>
        <v>2024</v>
      </c>
      <c r="G20" s="329" t="s">
        <v>328</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117"/>
      <c r="AI20" s="114"/>
      <c r="AJ20" s="117"/>
      <c r="AK20" s="114"/>
      <c r="AL20" s="58"/>
      <c r="AM20" s="71"/>
      <c r="AN20" s="59"/>
      <c r="AO20" s="114"/>
      <c r="AP20" s="106"/>
      <c r="AQ20" s="350" t="str">
        <f t="shared" si="3"/>
        <v/>
      </c>
      <c r="AR20" s="106"/>
      <c r="AS20" s="350" t="str">
        <f t="shared" si="4"/>
        <v/>
      </c>
    </row>
    <row r="21" spans="2:45" ht="21" customHeight="1">
      <c r="B21" s="88"/>
      <c r="C21" s="329" t="str">
        <f t="shared" si="5"/>
        <v>TN0020621</v>
      </c>
      <c r="D21" s="329" t="str">
        <f t="shared" si="6"/>
        <v>External Outfall</v>
      </c>
      <c r="E21" s="328" t="str">
        <f t="shared" si="7"/>
        <v>001</v>
      </c>
      <c r="F21" s="329">
        <f t="shared" si="8"/>
        <v>2024</v>
      </c>
      <c r="G21" s="329" t="s">
        <v>328</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7"/>
      <c r="AO21" s="113"/>
      <c r="AP21" s="105"/>
      <c r="AQ21" s="350" t="str">
        <f t="shared" si="3"/>
        <v/>
      </c>
      <c r="AR21" s="105"/>
      <c r="AS21" s="350" t="str">
        <f t="shared" si="4"/>
        <v/>
      </c>
    </row>
    <row r="22" spans="2:45" ht="21" customHeight="1">
      <c r="B22" s="88"/>
      <c r="C22" s="329" t="str">
        <f t="shared" si="5"/>
        <v>TN0020621</v>
      </c>
      <c r="D22" s="329" t="str">
        <f t="shared" si="6"/>
        <v>External Outfall</v>
      </c>
      <c r="E22" s="328" t="str">
        <f t="shared" si="7"/>
        <v>001</v>
      </c>
      <c r="F22" s="329">
        <f t="shared" si="8"/>
        <v>2024</v>
      </c>
      <c r="G22" s="329" t="s">
        <v>328</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106"/>
      <c r="AG22" s="114"/>
      <c r="AH22" s="117"/>
      <c r="AI22" s="114"/>
      <c r="AJ22" s="117"/>
      <c r="AK22" s="114"/>
      <c r="AL22" s="58"/>
      <c r="AM22" s="71"/>
      <c r="AN22" s="59"/>
      <c r="AO22" s="114"/>
      <c r="AP22" s="75"/>
      <c r="AQ22" s="350" t="str">
        <f t="shared" si="3"/>
        <v/>
      </c>
      <c r="AR22" s="75"/>
      <c r="AS22" s="350" t="str">
        <f t="shared" si="4"/>
        <v/>
      </c>
    </row>
    <row r="23" spans="2:45" ht="21" customHeight="1">
      <c r="B23" s="88"/>
      <c r="C23" s="329" t="str">
        <f t="shared" si="5"/>
        <v>TN0020621</v>
      </c>
      <c r="D23" s="329" t="str">
        <f t="shared" si="6"/>
        <v>External Outfall</v>
      </c>
      <c r="E23" s="328" t="str">
        <f t="shared" si="7"/>
        <v>001</v>
      </c>
      <c r="F23" s="329">
        <f t="shared" si="8"/>
        <v>2024</v>
      </c>
      <c r="G23" s="329" t="s">
        <v>328</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7"/>
      <c r="AO23" s="113"/>
      <c r="AP23" s="105"/>
      <c r="AQ23" s="350" t="str">
        <f t="shared" si="3"/>
        <v/>
      </c>
      <c r="AR23" s="105"/>
      <c r="AS23" s="350" t="str">
        <f t="shared" si="4"/>
        <v/>
      </c>
    </row>
    <row r="24" spans="2:45" ht="21" customHeight="1">
      <c r="B24" s="88"/>
      <c r="C24" s="329" t="str">
        <f t="shared" si="5"/>
        <v>TN0020621</v>
      </c>
      <c r="D24" s="329" t="str">
        <f t="shared" si="6"/>
        <v>External Outfall</v>
      </c>
      <c r="E24" s="328" t="str">
        <f t="shared" si="7"/>
        <v>001</v>
      </c>
      <c r="F24" s="329">
        <f t="shared" si="8"/>
        <v>2024</v>
      </c>
      <c r="G24" s="329" t="s">
        <v>328</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106"/>
      <c r="AG24" s="114"/>
      <c r="AH24" s="117"/>
      <c r="AI24" s="114"/>
      <c r="AJ24" s="117"/>
      <c r="AK24" s="114"/>
      <c r="AL24" s="58"/>
      <c r="AM24" s="71"/>
      <c r="AN24" s="59"/>
      <c r="AO24" s="114"/>
      <c r="AP24" s="75"/>
      <c r="AQ24" s="350" t="str">
        <f t="shared" si="3"/>
        <v/>
      </c>
      <c r="AR24" s="75"/>
      <c r="AS24" s="350" t="str">
        <f t="shared" si="4"/>
        <v/>
      </c>
    </row>
    <row r="25" spans="2:45" ht="21" customHeight="1">
      <c r="B25" s="88"/>
      <c r="C25" s="329" t="str">
        <f t="shared" si="5"/>
        <v>TN0020621</v>
      </c>
      <c r="D25" s="329" t="str">
        <f t="shared" si="6"/>
        <v>External Outfall</v>
      </c>
      <c r="E25" s="328" t="str">
        <f t="shared" si="7"/>
        <v>001</v>
      </c>
      <c r="F25" s="329">
        <f t="shared" si="8"/>
        <v>2024</v>
      </c>
      <c r="G25" s="329" t="s">
        <v>328</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7"/>
      <c r="AO25" s="113"/>
      <c r="AP25" s="105"/>
      <c r="AQ25" s="350" t="str">
        <f t="shared" si="3"/>
        <v/>
      </c>
      <c r="AR25" s="105"/>
      <c r="AS25" s="350" t="str">
        <f t="shared" si="4"/>
        <v/>
      </c>
    </row>
    <row r="26" spans="2:45" ht="21" customHeight="1">
      <c r="B26" s="88"/>
      <c r="C26" s="329" t="str">
        <f t="shared" si="5"/>
        <v>TN0020621</v>
      </c>
      <c r="D26" s="329" t="str">
        <f t="shared" si="6"/>
        <v>External Outfall</v>
      </c>
      <c r="E26" s="328" t="str">
        <f t="shared" si="7"/>
        <v>001</v>
      </c>
      <c r="F26" s="329">
        <f t="shared" si="8"/>
        <v>2024</v>
      </c>
      <c r="G26" s="329" t="s">
        <v>328</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117"/>
      <c r="AI26" s="114"/>
      <c r="AJ26" s="117"/>
      <c r="AK26" s="114"/>
      <c r="AL26" s="58"/>
      <c r="AM26" s="71"/>
      <c r="AN26" s="59"/>
      <c r="AO26" s="114"/>
      <c r="AP26" s="106"/>
      <c r="AQ26" s="350" t="str">
        <f t="shared" si="3"/>
        <v/>
      </c>
      <c r="AR26" s="106"/>
      <c r="AS26" s="350" t="str">
        <f t="shared" si="4"/>
        <v/>
      </c>
    </row>
    <row r="27" spans="2:45" ht="21" customHeight="1">
      <c r="B27" s="88"/>
      <c r="C27" s="329" t="str">
        <f t="shared" si="5"/>
        <v>TN0020621</v>
      </c>
      <c r="D27" s="329" t="str">
        <f t="shared" si="6"/>
        <v>External Outfall</v>
      </c>
      <c r="E27" s="328" t="str">
        <f t="shared" si="7"/>
        <v>001</v>
      </c>
      <c r="F27" s="329">
        <f t="shared" si="8"/>
        <v>2024</v>
      </c>
      <c r="G27" s="329" t="s">
        <v>328</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7"/>
      <c r="AO27" s="113"/>
      <c r="AP27" s="105"/>
      <c r="AQ27" s="350" t="str">
        <f t="shared" si="3"/>
        <v/>
      </c>
      <c r="AR27" s="105"/>
      <c r="AS27" s="350" t="str">
        <f t="shared" si="4"/>
        <v/>
      </c>
    </row>
    <row r="28" spans="2:45" ht="21" customHeight="1">
      <c r="B28" s="88"/>
      <c r="C28" s="329" t="str">
        <f t="shared" si="5"/>
        <v>TN0020621</v>
      </c>
      <c r="D28" s="329" t="str">
        <f t="shared" si="6"/>
        <v>External Outfall</v>
      </c>
      <c r="E28" s="328" t="str">
        <f t="shared" si="7"/>
        <v>001</v>
      </c>
      <c r="F28" s="329">
        <f t="shared" si="8"/>
        <v>2024</v>
      </c>
      <c r="G28" s="329" t="s">
        <v>328</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106"/>
      <c r="AG28" s="114"/>
      <c r="AH28" s="117"/>
      <c r="AI28" s="114"/>
      <c r="AJ28" s="117"/>
      <c r="AK28" s="114"/>
      <c r="AL28" s="58"/>
      <c r="AM28" s="71"/>
      <c r="AN28" s="59"/>
      <c r="AO28" s="114"/>
      <c r="AP28" s="75"/>
      <c r="AQ28" s="350" t="str">
        <f t="shared" si="3"/>
        <v/>
      </c>
      <c r="AR28" s="75"/>
      <c r="AS28" s="350" t="str">
        <f t="shared" si="4"/>
        <v/>
      </c>
    </row>
    <row r="29" spans="2:45" ht="21" customHeight="1">
      <c r="B29" s="88"/>
      <c r="C29" s="329" t="str">
        <f t="shared" si="5"/>
        <v>TN0020621</v>
      </c>
      <c r="D29" s="329" t="str">
        <f t="shared" si="6"/>
        <v>External Outfall</v>
      </c>
      <c r="E29" s="328" t="str">
        <f t="shared" si="7"/>
        <v>001</v>
      </c>
      <c r="F29" s="329">
        <f t="shared" si="8"/>
        <v>2024</v>
      </c>
      <c r="G29" s="329" t="s">
        <v>328</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7"/>
      <c r="AO29" s="113"/>
      <c r="AP29" s="105"/>
      <c r="AQ29" s="350" t="str">
        <f t="shared" si="3"/>
        <v/>
      </c>
      <c r="AR29" s="105"/>
      <c r="AS29" s="350" t="str">
        <f t="shared" si="4"/>
        <v/>
      </c>
    </row>
    <row r="30" spans="2:45" ht="21" customHeight="1">
      <c r="B30" s="88"/>
      <c r="C30" s="329" t="str">
        <f t="shared" si="5"/>
        <v>TN0020621</v>
      </c>
      <c r="D30" s="329" t="str">
        <f t="shared" si="6"/>
        <v>External Outfall</v>
      </c>
      <c r="E30" s="328" t="str">
        <f t="shared" si="7"/>
        <v>001</v>
      </c>
      <c r="F30" s="329">
        <f t="shared" si="8"/>
        <v>2024</v>
      </c>
      <c r="G30" s="329" t="s">
        <v>328</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106"/>
      <c r="AG30" s="114"/>
      <c r="AH30" s="117"/>
      <c r="AI30" s="114"/>
      <c r="AJ30" s="117"/>
      <c r="AK30" s="114"/>
      <c r="AL30" s="58"/>
      <c r="AM30" s="71"/>
      <c r="AN30" s="59"/>
      <c r="AO30" s="114"/>
      <c r="AP30" s="75"/>
      <c r="AQ30" s="350" t="str">
        <f t="shared" si="3"/>
        <v/>
      </c>
      <c r="AR30" s="75"/>
      <c r="AS30" s="350" t="str">
        <f t="shared" si="4"/>
        <v/>
      </c>
    </row>
    <row r="31" spans="2:45" ht="21" customHeight="1">
      <c r="B31" s="88"/>
      <c r="C31" s="329" t="str">
        <f t="shared" si="5"/>
        <v>TN0020621</v>
      </c>
      <c r="D31" s="329" t="str">
        <f t="shared" si="6"/>
        <v>External Outfall</v>
      </c>
      <c r="E31" s="328" t="str">
        <f t="shared" si="7"/>
        <v>001</v>
      </c>
      <c r="F31" s="329">
        <f t="shared" si="8"/>
        <v>2024</v>
      </c>
      <c r="G31" s="329" t="s">
        <v>328</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7"/>
      <c r="AO31" s="113"/>
      <c r="AP31" s="105"/>
      <c r="AQ31" s="350" t="str">
        <f t="shared" si="3"/>
        <v/>
      </c>
      <c r="AR31" s="105"/>
      <c r="AS31" s="350" t="str">
        <f t="shared" si="4"/>
        <v/>
      </c>
    </row>
    <row r="32" spans="2:45" ht="21" customHeight="1">
      <c r="B32" s="88"/>
      <c r="C32" s="329" t="str">
        <f t="shared" si="5"/>
        <v>TN0020621</v>
      </c>
      <c r="D32" s="329" t="str">
        <f t="shared" si="6"/>
        <v>External Outfall</v>
      </c>
      <c r="E32" s="328" t="str">
        <f t="shared" si="7"/>
        <v>001</v>
      </c>
      <c r="F32" s="329">
        <f t="shared" si="8"/>
        <v>2024</v>
      </c>
      <c r="G32" s="329" t="s">
        <v>328</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9"/>
      <c r="AO32" s="114"/>
      <c r="AP32" s="106"/>
      <c r="AQ32" s="350" t="str">
        <f t="shared" si="3"/>
        <v/>
      </c>
      <c r="AR32" s="106"/>
      <c r="AS32" s="350" t="str">
        <f t="shared" si="4"/>
        <v/>
      </c>
    </row>
    <row r="33" spans="2:45" ht="21" customHeight="1">
      <c r="B33" s="88"/>
      <c r="C33" s="329" t="str">
        <f t="shared" si="5"/>
        <v>TN0020621</v>
      </c>
      <c r="D33" s="329" t="str">
        <f t="shared" si="6"/>
        <v>External Outfall</v>
      </c>
      <c r="E33" s="328" t="str">
        <f t="shared" si="7"/>
        <v>001</v>
      </c>
      <c r="F33" s="329">
        <f t="shared" si="8"/>
        <v>2024</v>
      </c>
      <c r="G33" s="329" t="s">
        <v>328</v>
      </c>
      <c r="H33" s="330">
        <v>30</v>
      </c>
      <c r="I33" s="104"/>
      <c r="J33" s="110"/>
      <c r="K33" s="110"/>
      <c r="L33" s="110"/>
      <c r="M33" s="105"/>
      <c r="N33" s="105"/>
      <c r="O33" s="113"/>
      <c r="P33" s="116"/>
      <c r="Q33" s="105"/>
      <c r="R33" s="350" t="str">
        <f>IF(Q33&lt;&gt;0,(8.34*L33*Q33),"")</f>
        <v/>
      </c>
      <c r="S33" s="350" t="str">
        <f t="shared" si="9"/>
        <v/>
      </c>
      <c r="T33" s="105"/>
      <c r="U33" s="113"/>
      <c r="V33" s="616"/>
      <c r="W33" s="110"/>
      <c r="X33" s="617" t="str">
        <f t="shared" si="0"/>
        <v/>
      </c>
      <c r="Y33" s="617" t="str">
        <f t="shared" si="1"/>
        <v/>
      </c>
      <c r="Z33" s="110"/>
      <c r="AA33" s="618"/>
      <c r="AB33" s="116"/>
      <c r="AC33" s="105"/>
      <c r="AD33" s="350" t="str">
        <f t="shared" si="2"/>
        <v/>
      </c>
      <c r="AE33" s="350" t="str">
        <f t="shared" si="10"/>
        <v/>
      </c>
      <c r="AF33" s="105"/>
      <c r="AG33" s="113"/>
      <c r="AH33" s="116"/>
      <c r="AI33" s="113"/>
      <c r="AJ33" s="116"/>
      <c r="AK33" s="113"/>
      <c r="AL33" s="56"/>
      <c r="AM33" s="70"/>
      <c r="AN33" s="57"/>
      <c r="AO33" s="113"/>
      <c r="AP33" s="105"/>
      <c r="AQ33" s="350" t="str">
        <f t="shared" si="3"/>
        <v/>
      </c>
      <c r="AR33" s="105"/>
      <c r="AS33" s="350" t="str">
        <f t="shared" si="4"/>
        <v/>
      </c>
    </row>
    <row r="34" spans="2:45" ht="21" customHeight="1" thickBot="1">
      <c r="B34" s="90"/>
      <c r="C34" s="332" t="str">
        <f t="shared" si="5"/>
        <v>TN0020621</v>
      </c>
      <c r="D34" s="332" t="str">
        <f t="shared" si="6"/>
        <v>External Outfall</v>
      </c>
      <c r="E34" s="331" t="str">
        <f t="shared" si="7"/>
        <v>001</v>
      </c>
      <c r="F34" s="332">
        <f t="shared" si="8"/>
        <v>2024</v>
      </c>
      <c r="G34" s="332" t="s">
        <v>328</v>
      </c>
      <c r="H34" s="333">
        <v>31</v>
      </c>
      <c r="I34" s="109"/>
      <c r="J34" s="112"/>
      <c r="K34" s="112"/>
      <c r="L34" s="112"/>
      <c r="M34" s="107"/>
      <c r="N34" s="107"/>
      <c r="O34" s="115"/>
      <c r="P34" s="118"/>
      <c r="Q34" s="107"/>
      <c r="R34" s="355" t="str">
        <f>IF(Q34&lt;&gt;0,(8.34*L34*Q34),"")</f>
        <v/>
      </c>
      <c r="S34" s="355" t="str">
        <f>IF(P34&lt;&gt;0,(1-Q34/P34)*100,"")</f>
        <v/>
      </c>
      <c r="T34" s="107"/>
      <c r="U34" s="115"/>
      <c r="V34" s="623"/>
      <c r="W34" s="112"/>
      <c r="X34" s="624" t="str">
        <f t="shared" si="0"/>
        <v/>
      </c>
      <c r="Y34" s="624" t="str">
        <f t="shared" si="1"/>
        <v/>
      </c>
      <c r="Z34" s="112"/>
      <c r="AA34" s="625"/>
      <c r="AB34" s="118"/>
      <c r="AC34" s="107"/>
      <c r="AD34" s="355" t="str">
        <f t="shared" si="2"/>
        <v/>
      </c>
      <c r="AE34" s="355" t="str">
        <f>IF(AB34&lt;&gt;0,(1-AC34/AB34)*100,"")</f>
        <v/>
      </c>
      <c r="AF34" s="107"/>
      <c r="AG34" s="115"/>
      <c r="AH34" s="118"/>
      <c r="AI34" s="115"/>
      <c r="AJ34" s="118"/>
      <c r="AK34" s="115"/>
      <c r="AL34" s="60"/>
      <c r="AM34" s="72"/>
      <c r="AN34" s="61"/>
      <c r="AO34" s="115"/>
      <c r="AP34" s="107"/>
      <c r="AQ34" s="355" t="str">
        <f t="shared" si="3"/>
        <v/>
      </c>
      <c r="AR34" s="107"/>
      <c r="AS34" s="355" t="str">
        <f t="shared" si="4"/>
        <v/>
      </c>
    </row>
    <row r="35" spans="2:152" s="6" customFormat="1" ht="21" customHeight="1">
      <c r="B35" s="339"/>
      <c r="C35" s="700" t="s">
        <v>311</v>
      </c>
      <c r="D35" s="701"/>
      <c r="E35" s="701"/>
      <c r="F35" s="21"/>
      <c r="G35" s="22"/>
      <c r="H35" s="119" t="s">
        <v>312</v>
      </c>
      <c r="I35" s="120">
        <f>SUM(I4:I34)</f>
        <v>0</v>
      </c>
      <c r="J35" s="121">
        <f>SUM(J4:J34)</f>
        <v>0</v>
      </c>
      <c r="K35" s="122"/>
      <c r="L35" s="121">
        <f>SUM(L4:L34)</f>
        <v>0</v>
      </c>
      <c r="M35" s="123">
        <f>SUM(M4:M34)</f>
        <v>0</v>
      </c>
      <c r="N35" s="124"/>
      <c r="O35" s="125"/>
      <c r="P35" s="126"/>
      <c r="Q35" s="124"/>
      <c r="R35" s="123">
        <f>SUM(R4:R34)</f>
        <v>0</v>
      </c>
      <c r="S35" s="527"/>
      <c r="T35" s="527"/>
      <c r="U35" s="127"/>
      <c r="V35" s="626"/>
      <c r="W35" s="122"/>
      <c r="X35" s="121">
        <f>SUM(X4:X34)</f>
        <v>0</v>
      </c>
      <c r="Y35" s="627"/>
      <c r="Z35" s="627"/>
      <c r="AA35" s="628"/>
      <c r="AB35" s="126"/>
      <c r="AC35" s="124"/>
      <c r="AD35" s="123">
        <f>SUM(AD4:AD34)</f>
        <v>0</v>
      </c>
      <c r="AE35" s="527"/>
      <c r="AF35" s="527"/>
      <c r="AG35" s="127"/>
      <c r="AH35" s="126"/>
      <c r="AI35" s="125"/>
      <c r="AJ35" s="126"/>
      <c r="AK35" s="125"/>
      <c r="AL35" s="128"/>
      <c r="AM35" s="129"/>
      <c r="AN35" s="130"/>
      <c r="AO35" s="129"/>
      <c r="AP35" s="124"/>
      <c r="AQ35" s="123">
        <f>SUM(AQ4:AQ34)</f>
        <v>0</v>
      </c>
      <c r="AR35" s="124"/>
      <c r="AS35" s="123">
        <f>SUM(AS4:AS34)</f>
        <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row>
    <row r="36" spans="2:152" s="6" customFormat="1" ht="21" customHeight="1">
      <c r="B36" s="339"/>
      <c r="C36" s="702"/>
      <c r="D36" s="702"/>
      <c r="E36" s="702"/>
      <c r="F36" s="23"/>
      <c r="G36" s="24"/>
      <c r="H36" s="131" t="s">
        <v>313</v>
      </c>
      <c r="I36" s="132"/>
      <c r="J36" s="133" t="e">
        <f>AVERAGE(J4:J34)</f>
        <v>#DIV/0!</v>
      </c>
      <c r="K36" s="134"/>
      <c r="L36" s="133" t="e">
        <f>AVERAGE(L4:L34)</f>
        <v>#DIV/0!</v>
      </c>
      <c r="M36" s="135"/>
      <c r="N36" s="351" t="e">
        <f aca="true" t="shared" si="12" ref="N36:AI36">AVERAGE(N4:N34)</f>
        <v>#DIV/0!</v>
      </c>
      <c r="O36" s="351" t="e">
        <f>AVERAGE(O4:O34)</f>
        <v>#DIV/0!</v>
      </c>
      <c r="P36" s="136" t="e">
        <f t="shared" si="12"/>
        <v>#DIV/0!</v>
      </c>
      <c r="Q36" s="351" t="e">
        <f t="shared" si="12"/>
        <v>#DIV/0!</v>
      </c>
      <c r="R36" s="351" t="e">
        <f t="shared" si="12"/>
        <v>#DIV/0!</v>
      </c>
      <c r="S36" s="351" t="e">
        <f>(1-Q36/P36)*100</f>
        <v>#DIV/0!</v>
      </c>
      <c r="T36" s="100"/>
      <c r="U36" s="149"/>
      <c r="V36" s="629" t="e">
        <f t="shared" si="12"/>
        <v>#DIV/0!</v>
      </c>
      <c r="W36" s="133" t="e">
        <f t="shared" si="12"/>
        <v>#DIV/0!</v>
      </c>
      <c r="X36" s="133" t="e">
        <f t="shared" si="12"/>
        <v>#DIV/0!</v>
      </c>
      <c r="Y36" s="133" t="e">
        <f>(1-W36/V36)*100</f>
        <v>#DIV/0!</v>
      </c>
      <c r="Z36" s="97"/>
      <c r="AA36" s="630"/>
      <c r="AB36" s="136" t="e">
        <f t="shared" si="12"/>
        <v>#DIV/0!</v>
      </c>
      <c r="AC36" s="351" t="e">
        <f t="shared" si="12"/>
        <v>#DIV/0!</v>
      </c>
      <c r="AD36" s="351" t="e">
        <f t="shared" si="12"/>
        <v>#DIV/0!</v>
      </c>
      <c r="AE36" s="351" t="e">
        <f>(1-AC36/AB36)*100</f>
        <v>#DIV/0!</v>
      </c>
      <c r="AF36" s="100"/>
      <c r="AG36" s="149"/>
      <c r="AH36" s="136" t="e">
        <f t="shared" si="12"/>
        <v>#DIV/0!</v>
      </c>
      <c r="AI36" s="352" t="e">
        <f t="shared" si="12"/>
        <v>#DIV/0!</v>
      </c>
      <c r="AJ36" s="137"/>
      <c r="AK36" s="138"/>
      <c r="AL36" s="135"/>
      <c r="AM36" s="352" t="e">
        <f>AVERAGE(AM4:AM34)</f>
        <v>#DIV/0!</v>
      </c>
      <c r="AN36" s="137"/>
      <c r="AO36" s="352" t="e">
        <f>GEOMEAN(AO4:AO34)</f>
        <v>#NUM!</v>
      </c>
      <c r="AP36" s="351" t="e">
        <f>AVERAGE(AP4:AP34)</f>
        <v>#DIV/0!</v>
      </c>
      <c r="AQ36" s="351" t="e">
        <f>AVERAGE(AQ4:AQ34)</f>
        <v>#DIV/0!</v>
      </c>
      <c r="AR36" s="351" t="e">
        <f aca="true" t="shared" si="13" ref="AR36:AS36">AVERAGE(AR4:AR34)</f>
        <v>#DIV/0!</v>
      </c>
      <c r="AS36" s="351" t="e">
        <f t="shared" si="13"/>
        <v>#DIV/0!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row>
    <row r="37" spans="2:152" s="6" customFormat="1" ht="21" customHeight="1">
      <c r="B37" s="339"/>
      <c r="C37" s="702"/>
      <c r="D37" s="702"/>
      <c r="E37" s="702"/>
      <c r="F37" s="23"/>
      <c r="G37" s="24"/>
      <c r="H37" s="131" t="s">
        <v>314</v>
      </c>
      <c r="I37" s="139">
        <f aca="true" t="shared" si="14" ref="I37:AK37">MAX(I4:I34)</f>
        <v>0</v>
      </c>
      <c r="J37" s="133">
        <f t="shared" si="14"/>
        <v>0</v>
      </c>
      <c r="K37" s="133">
        <f t="shared" si="14"/>
        <v>0</v>
      </c>
      <c r="L37" s="133">
        <f t="shared" si="14"/>
        <v>0</v>
      </c>
      <c r="M37" s="351">
        <f t="shared" si="14"/>
        <v>0</v>
      </c>
      <c r="N37" s="351">
        <f t="shared" si="14"/>
        <v>0</v>
      </c>
      <c r="O37" s="352">
        <f t="shared" si="14"/>
        <v>0</v>
      </c>
      <c r="P37" s="136">
        <f t="shared" si="14"/>
        <v>0</v>
      </c>
      <c r="Q37" s="351">
        <f>MAX(Q4:Q34)</f>
        <v>0</v>
      </c>
      <c r="R37" s="351">
        <f>MAX(R4:R34)</f>
        <v>0</v>
      </c>
      <c r="S37" s="351">
        <f>MAX(S4:S34)</f>
        <v>0</v>
      </c>
      <c r="T37" s="351">
        <f>MAX(T4:T34)</f>
        <v>0</v>
      </c>
      <c r="U37" s="352">
        <f>MAX(U4:U34)</f>
        <v>0</v>
      </c>
      <c r="V37" s="629">
        <f t="shared" si="14"/>
        <v>0</v>
      </c>
      <c r="W37" s="133">
        <f>MAX(W4:W34)</f>
        <v>0</v>
      </c>
      <c r="X37" s="133">
        <f>MAX(X4:X34)</f>
        <v>0</v>
      </c>
      <c r="Y37" s="133">
        <f>MAX(Y4:Y34)</f>
        <v>0</v>
      </c>
      <c r="Z37" s="133">
        <f>MAX(Z4:Z34)</f>
        <v>0</v>
      </c>
      <c r="AA37" s="631">
        <f>MAX(AA4:AA34)</f>
        <v>0</v>
      </c>
      <c r="AB37" s="136">
        <f t="shared" si="14"/>
        <v>0</v>
      </c>
      <c r="AC37" s="351">
        <f t="shared" si="14"/>
        <v>0</v>
      </c>
      <c r="AD37" s="351">
        <f t="shared" si="14"/>
        <v>0</v>
      </c>
      <c r="AE37" s="351">
        <f t="shared" si="14"/>
        <v>0</v>
      </c>
      <c r="AF37" s="351">
        <f t="shared" si="14"/>
        <v>0</v>
      </c>
      <c r="AG37" s="352">
        <f t="shared" si="14"/>
        <v>0</v>
      </c>
      <c r="AH37" s="136">
        <f t="shared" si="14"/>
        <v>0</v>
      </c>
      <c r="AI37" s="352">
        <f t="shared" si="14"/>
        <v>0</v>
      </c>
      <c r="AJ37" s="136">
        <f t="shared" si="14"/>
        <v>0</v>
      </c>
      <c r="AK37" s="352">
        <f t="shared" si="14"/>
        <v>0</v>
      </c>
      <c r="AL37" s="135"/>
      <c r="AM37" s="352">
        <f>MAX(AM4:AM34)</f>
        <v>0</v>
      </c>
      <c r="AN37" s="137"/>
      <c r="AO37" s="352">
        <f>MAX(AO4:AO34)</f>
        <v>0</v>
      </c>
      <c r="AP37" s="351">
        <f aca="true" t="shared" si="15" ref="AP37:AS37">MAX(AP4:AP34)</f>
        <v>0</v>
      </c>
      <c r="AQ37" s="351">
        <f t="shared" si="15"/>
        <v>0</v>
      </c>
      <c r="AR37" s="351">
        <f t="shared" si="15"/>
        <v>0</v>
      </c>
      <c r="AS37" s="351">
        <f t="shared" si="15"/>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row>
    <row r="38" spans="2:152" s="6" customFormat="1" ht="21" customHeight="1" thickBot="1">
      <c r="B38" s="339"/>
      <c r="C38" s="702"/>
      <c r="D38" s="702"/>
      <c r="E38" s="702"/>
      <c r="F38" s="23"/>
      <c r="G38" s="24"/>
      <c r="H38" s="140" t="s">
        <v>315</v>
      </c>
      <c r="I38" s="309"/>
      <c r="J38" s="310">
        <f>MIN(J4:J34)</f>
        <v>0</v>
      </c>
      <c r="K38" s="311"/>
      <c r="L38" s="310">
        <f>MIN(L4:L34)</f>
        <v>0</v>
      </c>
      <c r="M38" s="141"/>
      <c r="N38" s="142">
        <f aca="true" t="shared" si="16" ref="N38:AK38">MIN(N4:N34)</f>
        <v>0</v>
      </c>
      <c r="O38" s="143">
        <f t="shared" si="16"/>
        <v>0</v>
      </c>
      <c r="P38" s="144">
        <f t="shared" si="16"/>
        <v>0</v>
      </c>
      <c r="Q38" s="142">
        <f t="shared" si="16"/>
        <v>0</v>
      </c>
      <c r="R38" s="142">
        <f t="shared" si="16"/>
        <v>0</v>
      </c>
      <c r="S38" s="529">
        <f t="shared" si="16"/>
        <v>0</v>
      </c>
      <c r="T38" s="100"/>
      <c r="U38" s="149"/>
      <c r="V38" s="632">
        <f t="shared" si="16"/>
        <v>0</v>
      </c>
      <c r="W38" s="310">
        <f t="shared" si="16"/>
        <v>0</v>
      </c>
      <c r="X38" s="310">
        <f t="shared" si="16"/>
        <v>0</v>
      </c>
      <c r="Y38" s="633">
        <f t="shared" si="16"/>
        <v>0</v>
      </c>
      <c r="Z38" s="97"/>
      <c r="AA38" s="630"/>
      <c r="AB38" s="144">
        <f t="shared" si="16"/>
        <v>0</v>
      </c>
      <c r="AC38" s="142">
        <f t="shared" si="16"/>
        <v>0</v>
      </c>
      <c r="AD38" s="142">
        <f t="shared" si="16"/>
        <v>0</v>
      </c>
      <c r="AE38" s="529">
        <f t="shared" si="16"/>
        <v>0</v>
      </c>
      <c r="AF38" s="100"/>
      <c r="AG38" s="149"/>
      <c r="AH38" s="144">
        <f t="shared" si="16"/>
        <v>0</v>
      </c>
      <c r="AI38" s="143">
        <f t="shared" si="16"/>
        <v>0</v>
      </c>
      <c r="AJ38" s="144">
        <f t="shared" si="16"/>
        <v>0</v>
      </c>
      <c r="AK38" s="143">
        <f t="shared" si="16"/>
        <v>0</v>
      </c>
      <c r="AL38" s="141"/>
      <c r="AM38" s="143">
        <f>MIN(AM4:AM34)</f>
        <v>0</v>
      </c>
      <c r="AN38" s="312"/>
      <c r="AO38" s="143">
        <f>MIN(AO5:AO35)</f>
        <v>0</v>
      </c>
      <c r="AP38" s="142">
        <f aca="true" t="shared" si="17" ref="AP38:AS38">MIN(AP4:AP34)</f>
        <v>0</v>
      </c>
      <c r="AQ38" s="142">
        <f t="shared" si="17"/>
        <v>0</v>
      </c>
      <c r="AR38" s="142">
        <f t="shared" si="17"/>
        <v>0</v>
      </c>
      <c r="AS38" s="142">
        <f t="shared" si="17"/>
        <v>0</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row>
    <row r="39" spans="2:152" s="6" customFormat="1" ht="21" customHeight="1">
      <c r="B39" s="339"/>
      <c r="C39" s="702"/>
      <c r="D39" s="702"/>
      <c r="E39" s="702"/>
      <c r="F39" s="704" t="s">
        <v>316</v>
      </c>
      <c r="G39" s="705"/>
      <c r="H39" s="706"/>
      <c r="I39" s="313"/>
      <c r="J39" s="92"/>
      <c r="K39" s="92"/>
      <c r="L39" s="93"/>
      <c r="M39" s="94"/>
      <c r="N39" s="94"/>
      <c r="O39" s="151">
        <f>'Permit Limits'!P11</f>
        <v>999</v>
      </c>
      <c r="P39" s="95"/>
      <c r="Q39" s="35">
        <f>'Permit Limits'!R11</f>
        <v>15</v>
      </c>
      <c r="R39" s="35">
        <f>'Permit Limits'!S11</f>
        <v>9999</v>
      </c>
      <c r="S39" s="342"/>
      <c r="T39" s="315"/>
      <c r="U39" s="314"/>
      <c r="V39" s="634"/>
      <c r="W39" s="635">
        <f>'Permit Limits'!AD11</f>
        <v>3</v>
      </c>
      <c r="X39" s="635">
        <f>'Permit Limits'!AE11</f>
        <v>9999</v>
      </c>
      <c r="Y39" s="636"/>
      <c r="Z39" s="636"/>
      <c r="AA39" s="637"/>
      <c r="AB39" s="95"/>
      <c r="AC39" s="35">
        <f>'Permit Limits'!AJ11</f>
        <v>45</v>
      </c>
      <c r="AD39" s="35">
        <f>'Permit Limits'!AK11</f>
        <v>9999</v>
      </c>
      <c r="AE39" s="316"/>
      <c r="AF39" s="315"/>
      <c r="AG39" s="314"/>
      <c r="AH39" s="95"/>
      <c r="AI39" s="343"/>
      <c r="AJ39" s="37">
        <f>'Permit Limits'!AQ11</f>
        <v>0</v>
      </c>
      <c r="AK39" s="35">
        <f>'Permit Limits'!AR11</f>
        <v>9</v>
      </c>
      <c r="AL39" s="38"/>
      <c r="AM39" s="35">
        <f>'Permit Limits'!AU11</f>
        <v>1</v>
      </c>
      <c r="AN39" s="95"/>
      <c r="AO39" s="36">
        <f>'Permit Limits'!AW11</f>
        <v>126</v>
      </c>
      <c r="AP39" s="35">
        <f>'Permit Limits'!BL11</f>
        <v>9999</v>
      </c>
      <c r="AQ39" s="35">
        <f>'Permit Limits'!BM11</f>
        <v>9999</v>
      </c>
      <c r="AR39" s="35">
        <f>'Permit Limits'!BQ11</f>
        <v>9999</v>
      </c>
      <c r="AS39" s="35">
        <f>'Permit Limits'!BR11</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row>
    <row r="40" spans="2:152" s="6" customFormat="1" ht="21" customHeight="1">
      <c r="B40" s="339"/>
      <c r="C40" s="702"/>
      <c r="D40" s="702"/>
      <c r="E40" s="702"/>
      <c r="F40" s="707" t="s">
        <v>317</v>
      </c>
      <c r="G40" s="708"/>
      <c r="H40" s="709"/>
      <c r="I40" s="96"/>
      <c r="J40" s="97"/>
      <c r="K40" s="97"/>
      <c r="L40" s="98"/>
      <c r="M40" s="99"/>
      <c r="N40" s="100"/>
      <c r="O40" s="149"/>
      <c r="P40" s="101"/>
      <c r="Q40" s="40"/>
      <c r="R40" s="40"/>
      <c r="S40" s="345">
        <f>'Permit Limits'!T12</f>
        <v>40</v>
      </c>
      <c r="T40" s="100"/>
      <c r="U40" s="149"/>
      <c r="V40" s="638"/>
      <c r="W40" s="639"/>
      <c r="X40" s="639"/>
      <c r="Y40" s="640">
        <f>'Permit Limits'!AF12</f>
        <v>0</v>
      </c>
      <c r="Z40" s="97"/>
      <c r="AA40" s="630"/>
      <c r="AB40" s="101"/>
      <c r="AC40" s="40"/>
      <c r="AD40" s="40"/>
      <c r="AE40" s="345">
        <f>'Permit Limits'!AL12</f>
        <v>40</v>
      </c>
      <c r="AF40" s="100"/>
      <c r="AG40" s="149"/>
      <c r="AH40" s="101"/>
      <c r="AI40" s="39">
        <f>'Permit Limits'!AP12</f>
        <v>6</v>
      </c>
      <c r="AJ40" s="63">
        <f>'Permit Limits'!AQ12</f>
        <v>0</v>
      </c>
      <c r="AK40" s="39">
        <f>'Permit Limits'!AR12</f>
        <v>6</v>
      </c>
      <c r="AL40" s="40"/>
      <c r="AM40" s="150"/>
      <c r="AN40" s="101"/>
      <c r="AO40" s="150"/>
      <c r="AP40" s="40"/>
      <c r="AQ40" s="40"/>
      <c r="AR40" s="40"/>
      <c r="AS40" s="40"/>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c r="EB40" s="155"/>
      <c r="EC40" s="155"/>
      <c r="ED40" s="155"/>
      <c r="EE40" s="155"/>
      <c r="EF40" s="155"/>
      <c r="EG40" s="155"/>
      <c r="EH40" s="155"/>
      <c r="EI40" s="155"/>
      <c r="EJ40" s="155"/>
      <c r="EK40" s="155"/>
      <c r="EL40" s="155"/>
      <c r="EM40" s="155"/>
      <c r="EN40" s="155"/>
      <c r="EO40" s="155"/>
      <c r="EP40" s="155"/>
      <c r="EQ40" s="155"/>
      <c r="ER40" s="155"/>
      <c r="ES40" s="155"/>
      <c r="ET40" s="155"/>
      <c r="EU40" s="155"/>
      <c r="EV40" s="155"/>
    </row>
    <row r="41" spans="2:152" s="6" customFormat="1" ht="21" customHeight="1" thickBot="1">
      <c r="B41" s="339"/>
      <c r="C41" s="702"/>
      <c r="D41" s="702"/>
      <c r="E41" s="702"/>
      <c r="F41" s="710" t="s">
        <v>318</v>
      </c>
      <c r="G41" s="711"/>
      <c r="H41" s="712"/>
      <c r="I41" s="318"/>
      <c r="J41" s="41"/>
      <c r="K41" s="41"/>
      <c r="L41" s="41"/>
      <c r="M41" s="91"/>
      <c r="N41" s="91"/>
      <c r="O41" s="79"/>
      <c r="P41" s="103"/>
      <c r="Q41" s="353">
        <f>'Permit Limits'!R13</f>
        <v>9.9</v>
      </c>
      <c r="R41" s="353">
        <f>'Permit Limits'!S13</f>
        <v>61</v>
      </c>
      <c r="S41" s="353">
        <f>'Permit Limits'!T13</f>
        <v>85</v>
      </c>
      <c r="T41" s="363">
        <f>'Permit Limits'!U13</f>
        <v>13.3</v>
      </c>
      <c r="U41" s="269">
        <f>'Permit Limits'!V13</f>
        <v>82</v>
      </c>
      <c r="V41" s="641"/>
      <c r="W41" s="642">
        <f>'Permit Limits'!AD13</f>
        <v>1.3</v>
      </c>
      <c r="X41" s="642">
        <f>'Permit Limits'!AE13</f>
        <v>8.2</v>
      </c>
      <c r="Y41" s="642">
        <f>'Permit Limits'!AF13</f>
        <v>9999</v>
      </c>
      <c r="Z41" s="642">
        <f>'Permit Limits'!AG13</f>
        <v>2</v>
      </c>
      <c r="AA41" s="643">
        <f>'Permit Limits'!AH13</f>
        <v>12.3</v>
      </c>
      <c r="AB41" s="103"/>
      <c r="AC41" s="353">
        <f>'Permit Limits'!AJ13</f>
        <v>30</v>
      </c>
      <c r="AD41" s="353">
        <f>'Permit Limits'!AK13</f>
        <v>185</v>
      </c>
      <c r="AE41" s="353">
        <f>'Permit Limits'!AL13</f>
        <v>85</v>
      </c>
      <c r="AF41" s="363">
        <f>'Permit Limits'!AM13</f>
        <v>40</v>
      </c>
      <c r="AG41" s="269">
        <f>'Permit Limits'!AN13</f>
        <v>247</v>
      </c>
      <c r="AH41" s="103"/>
      <c r="AI41" s="349">
        <f>'Permit Limits'!AP13</f>
        <v>0</v>
      </c>
      <c r="AJ41" s="103"/>
      <c r="AK41" s="79"/>
      <c r="AL41" s="91"/>
      <c r="AM41" s="79"/>
      <c r="AN41" s="103"/>
      <c r="AO41" s="349">
        <f>'Permit Limits'!AW13</f>
        <v>941</v>
      </c>
      <c r="AP41" s="353">
        <f>'Permit Limits'!BL13</f>
        <v>9999</v>
      </c>
      <c r="AQ41" s="353">
        <f>'Permit Limits'!BM13</f>
        <v>9999</v>
      </c>
      <c r="AR41" s="353">
        <f>'Permit Limits'!BQ13</f>
        <v>9999</v>
      </c>
      <c r="AS41" s="353">
        <f>'Permit Limits'!BR13</f>
        <v>9999</v>
      </c>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row>
    <row r="42" spans="2:152" s="6" customFormat="1" ht="21" customHeight="1">
      <c r="B42" s="339"/>
      <c r="C42" s="702"/>
      <c r="D42" s="702"/>
      <c r="E42" s="702"/>
      <c r="F42" s="73"/>
      <c r="G42" s="73" t="s">
        <v>319</v>
      </c>
      <c r="I42" s="339"/>
      <c r="P42" s="339"/>
      <c r="Q42" s="339"/>
      <c r="R42" s="339"/>
      <c r="S42" s="339"/>
      <c r="T42" s="339"/>
      <c r="U42" s="339"/>
      <c r="V42" s="644"/>
      <c r="W42" s="644"/>
      <c r="X42" s="644"/>
      <c r="Y42" s="644"/>
      <c r="Z42" s="644"/>
      <c r="AA42" s="644"/>
      <c r="AB42" s="344"/>
      <c r="AC42" s="344"/>
      <c r="AD42" s="344"/>
      <c r="AE42" s="344"/>
      <c r="AF42" s="344"/>
      <c r="AG42" s="344"/>
      <c r="AH42" s="344"/>
      <c r="AI42" s="344"/>
      <c r="AJ42" s="344"/>
      <c r="AK42" s="344"/>
      <c r="AL42" s="344"/>
      <c r="AM42" s="344"/>
      <c r="AN42" s="344"/>
      <c r="AO42" s="344"/>
      <c r="AP42" s="25"/>
      <c r="AQ42" s="25"/>
      <c r="AR42" s="25"/>
      <c r="AS42" s="2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row>
    <row r="43" spans="2:152" s="6" customFormat="1" ht="62.25" customHeight="1">
      <c r="B43" s="339"/>
      <c r="C43" s="702"/>
      <c r="D43" s="702"/>
      <c r="E43" s="702"/>
      <c r="F43" s="26"/>
      <c r="G43" s="26" t="s">
        <v>320</v>
      </c>
      <c r="I43" s="344"/>
      <c r="J43" s="344"/>
      <c r="K43" s="344"/>
      <c r="L43" s="344"/>
      <c r="P43" s="344"/>
      <c r="Q43" s="344"/>
      <c r="R43" s="344"/>
      <c r="S43" s="344"/>
      <c r="T43" s="344"/>
      <c r="U43" s="344"/>
      <c r="V43" s="644"/>
      <c r="W43" s="644"/>
      <c r="X43" s="644"/>
      <c r="Y43" s="644"/>
      <c r="Z43" s="644"/>
      <c r="AA43" s="644"/>
      <c r="AB43" s="344"/>
      <c r="AC43" s="339"/>
      <c r="AD43" s="339"/>
      <c r="AE43" s="25"/>
      <c r="AF43" s="25"/>
      <c r="AG43" s="25"/>
      <c r="AH43" s="25"/>
      <c r="AI43" s="25"/>
      <c r="AJ43" s="25"/>
      <c r="AK43" s="25"/>
      <c r="AL43" s="26"/>
      <c r="AM43" s="25"/>
      <c r="AN43" s="25"/>
      <c r="AO43" s="2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row>
    <row r="44" spans="2:41" ht="32.25" customHeight="1">
      <c r="B44" s="339"/>
      <c r="C44" s="714"/>
      <c r="D44" s="714"/>
      <c r="E44" s="714"/>
      <c r="F44" s="84"/>
      <c r="G44" s="84"/>
      <c r="H44" s="85"/>
      <c r="I44" s="713" t="str">
        <f>Jan!I44</f>
        <v>Greenbrier STP</v>
      </c>
      <c r="J44" s="713"/>
      <c r="K44" s="713"/>
      <c r="L44" s="713"/>
      <c r="M44" s="80"/>
      <c r="N44" s="80"/>
      <c r="O44" s="80"/>
      <c r="P44" s="147" t="s">
        <v>321</v>
      </c>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23.25" customHeight="1">
      <c r="B45" s="339"/>
      <c r="C45" s="703" t="s">
        <v>322</v>
      </c>
      <c r="D45" s="703"/>
      <c r="E45" s="703"/>
      <c r="F45" s="84"/>
      <c r="G45" s="84"/>
      <c r="H45" s="85"/>
      <c r="I45" s="703" t="s">
        <v>323</v>
      </c>
      <c r="J45" s="703"/>
      <c r="K45" s="703"/>
      <c r="L45" s="703"/>
      <c r="M45" s="80"/>
      <c r="N45" s="80"/>
      <c r="O45" s="80"/>
      <c r="P45" s="341"/>
      <c r="Q45" s="341"/>
      <c r="R45" s="341"/>
      <c r="S45" s="341"/>
      <c r="T45" s="341"/>
      <c r="U45" s="341"/>
      <c r="V45" s="645"/>
      <c r="W45" s="645"/>
      <c r="X45" s="645"/>
      <c r="Y45" s="645"/>
      <c r="Z45" s="645"/>
      <c r="AA45" s="645"/>
      <c r="AB45" s="340"/>
      <c r="AC45" s="340"/>
      <c r="AD45" s="340"/>
      <c r="AE45" s="340"/>
      <c r="AF45" s="340"/>
      <c r="AG45" s="340"/>
      <c r="AH45" s="340"/>
      <c r="AI45" s="340"/>
      <c r="AJ45" s="340"/>
      <c r="AK45" s="340"/>
      <c r="AL45" s="340"/>
      <c r="AM45" s="340"/>
      <c r="AN45" s="340"/>
      <c r="AO45" s="340"/>
    </row>
    <row r="46" spans="2:41" ht="37.5" customHeight="1">
      <c r="B46" s="340"/>
      <c r="C46" s="607"/>
      <c r="D46" s="83"/>
      <c r="E46" s="607"/>
      <c r="F46" s="84"/>
      <c r="G46" s="85"/>
      <c r="I46" s="715" t="str">
        <f>Jan!I46</f>
        <v>Robertson</v>
      </c>
      <c r="J46" s="715"/>
      <c r="K46" s="715"/>
      <c r="L46" s="715"/>
      <c r="M46" s="62"/>
      <c r="N46" s="27"/>
      <c r="O46" s="27"/>
      <c r="P46" s="27"/>
      <c r="Q46" s="27"/>
      <c r="R46" s="27"/>
      <c r="S46" s="27"/>
      <c r="T46" s="27"/>
      <c r="U46" s="27"/>
      <c r="V46" s="646"/>
      <c r="W46" s="646"/>
      <c r="X46" s="646"/>
      <c r="Y46" s="647"/>
      <c r="Z46" s="647"/>
      <c r="AA46" s="647"/>
      <c r="AB46" s="340"/>
      <c r="AC46" s="340"/>
      <c r="AD46" s="340"/>
      <c r="AE46" s="340"/>
      <c r="AF46" s="340"/>
      <c r="AG46" s="340"/>
      <c r="AH46" s="340"/>
      <c r="AI46" s="340"/>
      <c r="AJ46" s="340"/>
      <c r="AK46" s="340"/>
      <c r="AL46" s="340"/>
      <c r="AM46" s="340"/>
      <c r="AN46" s="340"/>
      <c r="AO46" s="340"/>
    </row>
    <row r="47" spans="2:23" ht="30.75" customHeight="1">
      <c r="B47" s="340"/>
      <c r="C47" s="81" t="s">
        <v>324</v>
      </c>
      <c r="D47" s="81"/>
      <c r="E47" s="81" t="s">
        <v>325</v>
      </c>
      <c r="F47" s="85"/>
      <c r="G47" s="81"/>
      <c r="H47" s="81"/>
      <c r="I47" s="703" t="s">
        <v>326</v>
      </c>
      <c r="J47" s="703"/>
      <c r="K47" s="703"/>
      <c r="L47" s="703"/>
      <c r="M47" s="30"/>
      <c r="N47" s="30"/>
      <c r="O47" s="30"/>
      <c r="R47" s="29"/>
      <c r="S47" s="30"/>
      <c r="T47" s="30"/>
      <c r="U47" s="30"/>
      <c r="W47" s="649"/>
    </row>
    <row r="48" spans="5:34" ht="24" customHeight="1">
      <c r="E48" s="19"/>
      <c r="H48" s="30"/>
      <c r="I48" s="30"/>
      <c r="J48" s="30"/>
      <c r="K48" s="30"/>
      <c r="L48" s="30"/>
      <c r="M48" s="30"/>
      <c r="N48" s="30"/>
      <c r="O48" s="31"/>
      <c r="P48" s="31"/>
      <c r="Q48" s="31"/>
      <c r="R48" s="31"/>
      <c r="S48" s="31"/>
      <c r="T48" s="31"/>
      <c r="U48" s="31"/>
      <c r="V48" s="650"/>
      <c r="W48" s="649"/>
      <c r="X48" s="649"/>
      <c r="AB48" s="28"/>
      <c r="AC48" s="28"/>
      <c r="AD48" s="28"/>
      <c r="AE48" s="28"/>
      <c r="AF48" s="28"/>
      <c r="AG48" s="28"/>
      <c r="AH48" s="28"/>
    </row>
    <row r="49" spans="3:27" s="156" customFormat="1" ht="24" customHeight="1">
      <c r="C49" s="159"/>
      <c r="H49" s="160"/>
      <c r="I49" s="160"/>
      <c r="J49" s="160"/>
      <c r="K49" s="160"/>
      <c r="L49" s="160"/>
      <c r="M49" s="160"/>
      <c r="N49" s="160"/>
      <c r="V49" s="651"/>
      <c r="W49" s="651"/>
      <c r="X49" s="651"/>
      <c r="Y49" s="651"/>
      <c r="Z49" s="651"/>
      <c r="AA49" s="651"/>
    </row>
    <row r="50" spans="3:27" s="156" customFormat="1" ht="15">
      <c r="C50" s="157"/>
      <c r="E50" s="161"/>
      <c r="V50" s="651"/>
      <c r="W50" s="651"/>
      <c r="X50" s="651"/>
      <c r="Y50" s="651"/>
      <c r="Z50" s="651"/>
      <c r="AA50" s="651"/>
    </row>
    <row r="51" spans="4:27" s="156" customFormat="1" ht="15">
      <c r="D51" s="157"/>
      <c r="E51" s="157"/>
      <c r="F51" s="157"/>
      <c r="V51" s="651"/>
      <c r="W51" s="651"/>
      <c r="X51" s="651"/>
      <c r="Y51" s="651"/>
      <c r="Z51" s="651"/>
      <c r="AA51" s="651"/>
    </row>
    <row r="52" spans="4:27" s="156" customFormat="1" ht="15">
      <c r="D52" s="157"/>
      <c r="E52" s="157"/>
      <c r="F52" s="157"/>
      <c r="V52" s="651"/>
      <c r="W52" s="651"/>
      <c r="X52" s="651"/>
      <c r="Y52" s="651"/>
      <c r="Z52" s="651"/>
      <c r="AA52" s="651"/>
    </row>
    <row r="53" spans="5:27" s="156" customFormat="1" ht="18" customHeight="1">
      <c r="E53" s="162"/>
      <c r="G53" s="157"/>
      <c r="H53" s="157"/>
      <c r="I53" s="157"/>
      <c r="V53" s="651"/>
      <c r="W53" s="651"/>
      <c r="X53" s="651"/>
      <c r="Y53" s="651"/>
      <c r="Z53" s="651"/>
      <c r="AA53" s="651"/>
    </row>
    <row r="54" spans="5:27" s="156" customFormat="1" ht="15">
      <c r="E54" s="162"/>
      <c r="G54" s="157"/>
      <c r="H54" s="157"/>
      <c r="I54" s="157"/>
      <c r="V54" s="651"/>
      <c r="W54" s="651"/>
      <c r="X54" s="651"/>
      <c r="Y54" s="651"/>
      <c r="Z54" s="651"/>
      <c r="AA54" s="651"/>
    </row>
    <row r="55" spans="5:27" s="156" customFormat="1" ht="15">
      <c r="E55" s="162"/>
      <c r="V55" s="651"/>
      <c r="W55" s="651"/>
      <c r="X55" s="651"/>
      <c r="Y55" s="651"/>
      <c r="Z55" s="651"/>
      <c r="AA55" s="651"/>
    </row>
    <row r="56" spans="5:27" s="156" customFormat="1" ht="48" customHeight="1">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27" s="156" customFormat="1" ht="15">
      <c r="C91" s="163"/>
      <c r="D91" s="163"/>
      <c r="E91" s="162"/>
      <c r="V91" s="651"/>
      <c r="W91" s="651"/>
      <c r="X91" s="651"/>
      <c r="Y91" s="651"/>
      <c r="Z91" s="651"/>
      <c r="AA91" s="651"/>
    </row>
    <row r="92" spans="3:45" s="156" customFormat="1" ht="15">
      <c r="C92" s="163"/>
      <c r="D92" s="163"/>
      <c r="E92" s="162"/>
      <c r="V92" s="651"/>
      <c r="W92" s="651"/>
      <c r="X92" s="651"/>
      <c r="Y92" s="651"/>
      <c r="Z92" s="651"/>
      <c r="AA92" s="651"/>
      <c r="AP92" s="158"/>
      <c r="AQ92" s="158"/>
      <c r="AR92" s="158"/>
      <c r="AS92" s="158"/>
    </row>
    <row r="93" spans="3:46" s="156" customFormat="1" ht="24" customHeight="1">
      <c r="C93" s="163"/>
      <c r="D93" s="163"/>
      <c r="E93" s="162"/>
      <c r="O93" s="158"/>
      <c r="P93" s="158"/>
      <c r="Q93" s="158"/>
      <c r="R93" s="158"/>
      <c r="S93" s="158"/>
      <c r="T93" s="158"/>
      <c r="U93" s="158"/>
      <c r="V93" s="652"/>
      <c r="W93" s="652"/>
      <c r="X93" s="652"/>
      <c r="Y93" s="652"/>
      <c r="Z93" s="652"/>
      <c r="AA93" s="652"/>
      <c r="AB93" s="158"/>
      <c r="AC93" s="158"/>
      <c r="AD93" s="158"/>
      <c r="AE93" s="158"/>
      <c r="AF93" s="158"/>
      <c r="AG93" s="158"/>
      <c r="AH93" s="158"/>
      <c r="AI93" s="158"/>
      <c r="AJ93" s="158"/>
      <c r="AK93" s="158"/>
      <c r="AL93" s="158"/>
      <c r="AM93" s="158"/>
      <c r="AN93" s="158"/>
      <c r="AO93" s="158"/>
      <c r="AT93" s="158"/>
    </row>
    <row r="94" spans="3:46" s="158" customFormat="1" ht="24" customHeight="1">
      <c r="C94" s="163"/>
      <c r="D94" s="163"/>
      <c r="E94" s="164"/>
      <c r="O94" s="156"/>
      <c r="P94" s="156"/>
      <c r="Q94" s="156"/>
      <c r="R94" s="156"/>
      <c r="S94" s="156"/>
      <c r="T94" s="156"/>
      <c r="U94" s="156"/>
      <c r="V94" s="651"/>
      <c r="W94" s="651"/>
      <c r="X94" s="651"/>
      <c r="Y94" s="651"/>
      <c r="Z94" s="651"/>
      <c r="AA94" s="651"/>
      <c r="AB94" s="156"/>
      <c r="AC94" s="156"/>
      <c r="AD94" s="156"/>
      <c r="AE94" s="156"/>
      <c r="AF94" s="156"/>
      <c r="AG94" s="156"/>
      <c r="AH94" s="156"/>
      <c r="AI94" s="156"/>
      <c r="AJ94" s="156"/>
      <c r="AK94" s="156"/>
      <c r="AL94" s="156"/>
      <c r="AM94" s="156"/>
      <c r="AN94" s="156"/>
      <c r="AO94" s="156"/>
      <c r="AP94" s="156"/>
      <c r="AQ94" s="156"/>
      <c r="AR94" s="156"/>
      <c r="AS94" s="156"/>
      <c r="AT94" s="156"/>
    </row>
    <row r="95" spans="3:27" s="156" customFormat="1" ht="84" customHeight="1">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3:27" s="156" customFormat="1" ht="15">
      <c r="C108" s="163"/>
      <c r="D108" s="163"/>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5:27" s="156" customFormat="1" ht="15">
      <c r="E114" s="162"/>
      <c r="V114" s="651"/>
      <c r="W114" s="651"/>
      <c r="X114" s="651"/>
      <c r="Y114" s="651"/>
      <c r="Z114" s="651"/>
      <c r="AA114" s="651"/>
    </row>
    <row r="115" spans="2:27" s="156" customFormat="1" ht="15">
      <c r="B115" s="16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5:27" s="156" customFormat="1" ht="15">
      <c r="E224" s="162"/>
      <c r="V224" s="651"/>
      <c r="W224" s="651"/>
      <c r="X224" s="651"/>
      <c r="Y224" s="651"/>
      <c r="Z224" s="651"/>
      <c r="AA224" s="651"/>
    </row>
    <row r="225" spans="5:27" s="156" customFormat="1" ht="15">
      <c r="E225" s="162"/>
      <c r="V225" s="651"/>
      <c r="W225" s="651"/>
      <c r="X225" s="651"/>
      <c r="Y225" s="651"/>
      <c r="Z225" s="651"/>
      <c r="AA225" s="651"/>
    </row>
    <row r="226" spans="5:27" s="156" customFormat="1" ht="15">
      <c r="E226" s="162"/>
      <c r="V226" s="651"/>
      <c r="W226" s="651"/>
      <c r="X226" s="651"/>
      <c r="Y226" s="651"/>
      <c r="Z226" s="651"/>
      <c r="AA226" s="651"/>
    </row>
    <row r="227" spans="5:27" s="156" customFormat="1" ht="15">
      <c r="E227" s="162"/>
      <c r="V227" s="651"/>
      <c r="W227" s="651"/>
      <c r="X227" s="651"/>
      <c r="Y227" s="651"/>
      <c r="Z227" s="651"/>
      <c r="AA227" s="651"/>
    </row>
    <row r="228" spans="5:27" s="156" customFormat="1" ht="15">
      <c r="E228" s="162"/>
      <c r="V228" s="651"/>
      <c r="W228" s="651"/>
      <c r="X228" s="651"/>
      <c r="Y228" s="651"/>
      <c r="Z228" s="651"/>
      <c r="AA228" s="651"/>
    </row>
    <row r="229" spans="5:27" s="156" customFormat="1" ht="15">
      <c r="E229" s="162"/>
      <c r="V229" s="651"/>
      <c r="W229" s="651"/>
      <c r="X229" s="651"/>
      <c r="Y229" s="651"/>
      <c r="Z229" s="651"/>
      <c r="AA229" s="651"/>
    </row>
    <row r="230" spans="5:27" s="156" customFormat="1" ht="15">
      <c r="E230" s="162"/>
      <c r="V230" s="651"/>
      <c r="W230" s="651"/>
      <c r="X230" s="651"/>
      <c r="Y230" s="651"/>
      <c r="Z230" s="651"/>
      <c r="AA230" s="651"/>
    </row>
    <row r="231" spans="5:27" s="156" customFormat="1" ht="15">
      <c r="E231" s="162"/>
      <c r="V231" s="651"/>
      <c r="W231" s="651"/>
      <c r="X231" s="651"/>
      <c r="Y231" s="651"/>
      <c r="Z231" s="651"/>
      <c r="AA231" s="651"/>
    </row>
    <row r="232" spans="5:27" s="156" customFormat="1" ht="15">
      <c r="E232" s="162"/>
      <c r="V232" s="651"/>
      <c r="W232" s="651"/>
      <c r="X232" s="651"/>
      <c r="Y232" s="651"/>
      <c r="Z232" s="651"/>
      <c r="AA232" s="651"/>
    </row>
    <row r="233" spans="5:27" s="156" customFormat="1" ht="15">
      <c r="E233" s="162"/>
      <c r="V233" s="651"/>
      <c r="W233" s="651"/>
      <c r="X233" s="651"/>
      <c r="Y233" s="651"/>
      <c r="Z233" s="651"/>
      <c r="AA233" s="651"/>
    </row>
    <row r="234" spans="5:27" s="156" customFormat="1" ht="15">
      <c r="E234" s="162"/>
      <c r="V234" s="651"/>
      <c r="W234" s="651"/>
      <c r="X234" s="651"/>
      <c r="Y234" s="651"/>
      <c r="Z234" s="651"/>
      <c r="AA234" s="651"/>
    </row>
    <row r="235" spans="5:27" s="156" customFormat="1" ht="15">
      <c r="E235" s="162"/>
      <c r="V235" s="651"/>
      <c r="W235" s="651"/>
      <c r="X235" s="651"/>
      <c r="Y235" s="651"/>
      <c r="Z235" s="651"/>
      <c r="AA235" s="651"/>
    </row>
    <row r="236" spans="5:27" s="156" customFormat="1" ht="15">
      <c r="E236" s="162"/>
      <c r="V236" s="651"/>
      <c r="W236" s="651"/>
      <c r="X236" s="651"/>
      <c r="Y236" s="651"/>
      <c r="Z236" s="651"/>
      <c r="AA236" s="651"/>
    </row>
    <row r="237" spans="5:27" s="156" customFormat="1" ht="15">
      <c r="E237" s="162"/>
      <c r="V237" s="651"/>
      <c r="W237" s="651"/>
      <c r="X237" s="651"/>
      <c r="Y237" s="651"/>
      <c r="Z237" s="651"/>
      <c r="AA237" s="651"/>
    </row>
    <row r="238" spans="5:27" s="156" customFormat="1" ht="15">
      <c r="E238" s="162"/>
      <c r="V238" s="651"/>
      <c r="W238" s="651"/>
      <c r="X238" s="651"/>
      <c r="Y238" s="651"/>
      <c r="Z238" s="651"/>
      <c r="AA238" s="651"/>
    </row>
    <row r="239" spans="5:27" s="156" customFormat="1" ht="15">
      <c r="E239" s="162"/>
      <c r="V239" s="651"/>
      <c r="W239" s="651"/>
      <c r="X239" s="651"/>
      <c r="Y239" s="651"/>
      <c r="Z239" s="651"/>
      <c r="AA239" s="651"/>
    </row>
    <row r="240" spans="5:27" s="156" customFormat="1" ht="15">
      <c r="E240" s="162"/>
      <c r="V240" s="651"/>
      <c r="W240" s="651"/>
      <c r="X240" s="651"/>
      <c r="Y240" s="651"/>
      <c r="Z240" s="651"/>
      <c r="AA240" s="651"/>
    </row>
    <row r="241" spans="5:27" s="156" customFormat="1" ht="15">
      <c r="E241" s="162"/>
      <c r="V241" s="651"/>
      <c r="W241" s="651"/>
      <c r="X241" s="651"/>
      <c r="Y241" s="651"/>
      <c r="Z241" s="651"/>
      <c r="AA241" s="651"/>
    </row>
    <row r="242" spans="5:27" s="156" customFormat="1" ht="15">
      <c r="E242" s="162"/>
      <c r="V242" s="651"/>
      <c r="W242" s="651"/>
      <c r="X242" s="651"/>
      <c r="Y242" s="651"/>
      <c r="Z242" s="651"/>
      <c r="AA242" s="651"/>
    </row>
    <row r="243" spans="5:27" s="156" customFormat="1" ht="15">
      <c r="E243" s="162"/>
      <c r="V243" s="651"/>
      <c r="W243" s="651"/>
      <c r="X243" s="651"/>
      <c r="Y243" s="651"/>
      <c r="Z243" s="651"/>
      <c r="AA243" s="651"/>
    </row>
    <row r="244" spans="5:27" s="156" customFormat="1" ht="15">
      <c r="E244" s="162"/>
      <c r="V244" s="651"/>
      <c r="W244" s="651"/>
      <c r="X244" s="651"/>
      <c r="Y244" s="651"/>
      <c r="Z244" s="651"/>
      <c r="AA244" s="651"/>
    </row>
    <row r="245" spans="5:27" s="156" customFormat="1" ht="15">
      <c r="E245" s="162"/>
      <c r="V245" s="651"/>
      <c r="W245" s="651"/>
      <c r="X245" s="651"/>
      <c r="Y245" s="651"/>
      <c r="Z245" s="651"/>
      <c r="AA245" s="651"/>
    </row>
    <row r="246" spans="5:27" s="156" customFormat="1" ht="15">
      <c r="E246" s="162"/>
      <c r="V246" s="651"/>
      <c r="W246" s="651"/>
      <c r="X246" s="651"/>
      <c r="Y246" s="651"/>
      <c r="Z246" s="651"/>
      <c r="AA246" s="651"/>
    </row>
    <row r="247" spans="5:27" s="156" customFormat="1" ht="15">
      <c r="E247" s="162"/>
      <c r="V247" s="651"/>
      <c r="W247" s="651"/>
      <c r="X247" s="651"/>
      <c r="Y247" s="651"/>
      <c r="Z247" s="651"/>
      <c r="AA247" s="651"/>
    </row>
    <row r="248" spans="5:27" s="156" customFormat="1" ht="15">
      <c r="E248" s="162"/>
      <c r="V248" s="651"/>
      <c r="W248" s="651"/>
      <c r="X248" s="651"/>
      <c r="Y248" s="651"/>
      <c r="Z248" s="651"/>
      <c r="AA248" s="651"/>
    </row>
    <row r="249" spans="5:27" s="156" customFormat="1" ht="15">
      <c r="E249" s="162"/>
      <c r="V249" s="651"/>
      <c r="W249" s="651"/>
      <c r="X249" s="651"/>
      <c r="Y249" s="651"/>
      <c r="Z249" s="651"/>
      <c r="AA249" s="651"/>
    </row>
    <row r="250" spans="5:27" s="156" customFormat="1" ht="15">
      <c r="E250" s="162"/>
      <c r="V250" s="651"/>
      <c r="W250" s="651"/>
      <c r="X250" s="651"/>
      <c r="Y250" s="651"/>
      <c r="Z250" s="651"/>
      <c r="AA250" s="651"/>
    </row>
    <row r="251" spans="5:27" s="156" customFormat="1" ht="15">
      <c r="E251" s="162"/>
      <c r="V251" s="651"/>
      <c r="W251" s="651"/>
      <c r="X251" s="651"/>
      <c r="Y251" s="651"/>
      <c r="Z251" s="651"/>
      <c r="AA251" s="651"/>
    </row>
    <row r="252" spans="5:27" s="156" customFormat="1" ht="15">
      <c r="E252" s="162"/>
      <c r="V252" s="651"/>
      <c r="W252" s="651"/>
      <c r="X252" s="651"/>
      <c r="Y252" s="651"/>
      <c r="Z252" s="651"/>
      <c r="AA252" s="651"/>
    </row>
    <row r="253" spans="5:27" s="156" customFormat="1" ht="15">
      <c r="E253" s="162"/>
      <c r="V253" s="651"/>
      <c r="W253" s="651"/>
      <c r="X253" s="651"/>
      <c r="Y253" s="651"/>
      <c r="Z253" s="651"/>
      <c r="AA253" s="651"/>
    </row>
    <row r="254" spans="5:27" s="156" customFormat="1" ht="15">
      <c r="E254" s="162"/>
      <c r="V254" s="651"/>
      <c r="W254" s="651"/>
      <c r="X254" s="651"/>
      <c r="Y254" s="651"/>
      <c r="Z254" s="651"/>
      <c r="AA254" s="651"/>
    </row>
    <row r="255" spans="5:27" s="156" customFormat="1" ht="15">
      <c r="E255" s="162"/>
      <c r="V255" s="651"/>
      <c r="W255" s="651"/>
      <c r="X255" s="651"/>
      <c r="Y255" s="651"/>
      <c r="Z255" s="651"/>
      <c r="AA255" s="651"/>
    </row>
    <row r="256" spans="5:27" s="156" customFormat="1" ht="15">
      <c r="E256" s="162"/>
      <c r="V256" s="651"/>
      <c r="W256" s="651"/>
      <c r="X256" s="651"/>
      <c r="Y256" s="651"/>
      <c r="Z256" s="651"/>
      <c r="AA256" s="651"/>
    </row>
    <row r="257" spans="5:27" s="156" customFormat="1" ht="15">
      <c r="E257" s="162"/>
      <c r="V257" s="651"/>
      <c r="W257" s="651"/>
      <c r="X257" s="651"/>
      <c r="Y257" s="651"/>
      <c r="Z257" s="651"/>
      <c r="AA257" s="651"/>
    </row>
    <row r="258" spans="5:27" s="156" customFormat="1" ht="15">
      <c r="E258" s="162"/>
      <c r="V258" s="651"/>
      <c r="W258" s="651"/>
      <c r="X258" s="651"/>
      <c r="Y258" s="651"/>
      <c r="Z258" s="651"/>
      <c r="AA258" s="651"/>
    </row>
    <row r="259" spans="5:27" s="156" customFormat="1" ht="15">
      <c r="E259" s="162"/>
      <c r="V259" s="651"/>
      <c r="W259" s="651"/>
      <c r="X259" s="651"/>
      <c r="Y259" s="651"/>
      <c r="Z259" s="651"/>
      <c r="AA259" s="651"/>
    </row>
    <row r="260" spans="5:27" s="156" customFormat="1" ht="15">
      <c r="E260" s="162"/>
      <c r="V260" s="651"/>
      <c r="W260" s="651"/>
      <c r="X260" s="651"/>
      <c r="Y260" s="651"/>
      <c r="Z260" s="651"/>
      <c r="AA260" s="651"/>
    </row>
    <row r="261" spans="5:27" s="156" customFormat="1" ht="15">
      <c r="E261" s="162"/>
      <c r="V261" s="651"/>
      <c r="W261" s="651"/>
      <c r="X261" s="651"/>
      <c r="Y261" s="651"/>
      <c r="Z261" s="651"/>
      <c r="AA261" s="651"/>
    </row>
    <row r="262" spans="5:27" s="156" customFormat="1" ht="15">
      <c r="E262" s="162"/>
      <c r="V262" s="651"/>
      <c r="W262" s="651"/>
      <c r="X262" s="651"/>
      <c r="Y262" s="651"/>
      <c r="Z262" s="651"/>
      <c r="AA262" s="651"/>
    </row>
    <row r="263" spans="5:27" s="156" customFormat="1" ht="15">
      <c r="E263" s="162"/>
      <c r="V263" s="651"/>
      <c r="W263" s="651"/>
      <c r="X263" s="651"/>
      <c r="Y263" s="651"/>
      <c r="Z263" s="651"/>
      <c r="AA263" s="651"/>
    </row>
    <row r="264" spans="5:27" s="156" customFormat="1" ht="15">
      <c r="E264" s="162"/>
      <c r="V264" s="651"/>
      <c r="W264" s="651"/>
      <c r="X264" s="651"/>
      <c r="Y264" s="651"/>
      <c r="Z264" s="651"/>
      <c r="AA264" s="651"/>
    </row>
    <row r="265" spans="5:27" s="156" customFormat="1" ht="15">
      <c r="E265" s="162"/>
      <c r="V265" s="651"/>
      <c r="W265" s="651"/>
      <c r="X265" s="651"/>
      <c r="Y265" s="651"/>
      <c r="Z265" s="651"/>
      <c r="AA265" s="651"/>
    </row>
    <row r="266" spans="5:27" s="156" customFormat="1" ht="15">
      <c r="E266" s="162"/>
      <c r="V266" s="651"/>
      <c r="W266" s="651"/>
      <c r="X266" s="651"/>
      <c r="Y266" s="651"/>
      <c r="Z266" s="651"/>
      <c r="AA266" s="651"/>
    </row>
    <row r="267" spans="5:27" s="156" customFormat="1" ht="15">
      <c r="E267" s="162"/>
      <c r="V267" s="651"/>
      <c r="W267" s="651"/>
      <c r="X267" s="651"/>
      <c r="Y267" s="651"/>
      <c r="Z267" s="651"/>
      <c r="AA267" s="651"/>
    </row>
    <row r="268" spans="5:27" s="156" customFormat="1" ht="15">
      <c r="E268" s="162"/>
      <c r="V268" s="651"/>
      <c r="W268" s="651"/>
      <c r="X268" s="651"/>
      <c r="Y268" s="651"/>
      <c r="Z268" s="651"/>
      <c r="AA268" s="651"/>
    </row>
    <row r="269" spans="5:27" s="156" customFormat="1" ht="15">
      <c r="E269" s="162"/>
      <c r="V269" s="651"/>
      <c r="W269" s="651"/>
      <c r="X269" s="651"/>
      <c r="Y269" s="651"/>
      <c r="Z269" s="651"/>
      <c r="AA269" s="651"/>
    </row>
    <row r="270" spans="5:27" s="156" customFormat="1" ht="15">
      <c r="E270" s="162"/>
      <c r="V270" s="651"/>
      <c r="W270" s="651"/>
      <c r="X270" s="651"/>
      <c r="Y270" s="651"/>
      <c r="Z270" s="651"/>
      <c r="AA270" s="651"/>
    </row>
    <row r="271" spans="5:27" s="156" customFormat="1" ht="15">
      <c r="E271" s="162"/>
      <c r="V271" s="651"/>
      <c r="W271" s="651"/>
      <c r="X271" s="651"/>
      <c r="Y271" s="651"/>
      <c r="Z271" s="651"/>
      <c r="AA271" s="651"/>
    </row>
    <row r="272" spans="5:27" s="156" customFormat="1" ht="15">
      <c r="E272" s="162"/>
      <c r="V272" s="651"/>
      <c r="W272" s="651"/>
      <c r="X272" s="651"/>
      <c r="Y272" s="651"/>
      <c r="Z272" s="651"/>
      <c r="AA272" s="651"/>
    </row>
    <row r="273" spans="5:27" s="156" customFormat="1" ht="15">
      <c r="E273" s="162"/>
      <c r="V273" s="651"/>
      <c r="W273" s="651"/>
      <c r="X273" s="651"/>
      <c r="Y273" s="651"/>
      <c r="Z273" s="651"/>
      <c r="AA273" s="651"/>
    </row>
    <row r="274" spans="5:27" s="156" customFormat="1" ht="15">
      <c r="E274" s="162"/>
      <c r="V274" s="651"/>
      <c r="W274" s="651"/>
      <c r="X274" s="651"/>
      <c r="Y274" s="651"/>
      <c r="Z274" s="651"/>
      <c r="AA274" s="651"/>
    </row>
    <row r="275" spans="5:27" s="156" customFormat="1" ht="15">
      <c r="E275" s="162"/>
      <c r="V275" s="651"/>
      <c r="W275" s="651"/>
      <c r="X275" s="651"/>
      <c r="Y275" s="651"/>
      <c r="Z275" s="651"/>
      <c r="AA275" s="651"/>
    </row>
    <row r="276" spans="5:27" s="156" customFormat="1" ht="15">
      <c r="E276" s="162"/>
      <c r="V276" s="651"/>
      <c r="W276" s="651"/>
      <c r="X276" s="651"/>
      <c r="Y276" s="651"/>
      <c r="Z276" s="651"/>
      <c r="AA276" s="651"/>
    </row>
    <row r="277" spans="5:27" s="156" customFormat="1" ht="15">
      <c r="E277" s="162"/>
      <c r="V277" s="651"/>
      <c r="W277" s="651"/>
      <c r="X277" s="651"/>
      <c r="Y277" s="651"/>
      <c r="Z277" s="651"/>
      <c r="AA277" s="651"/>
    </row>
    <row r="278" spans="5:27" s="156" customFormat="1" ht="15">
      <c r="E278" s="162"/>
      <c r="V278" s="651"/>
      <c r="W278" s="651"/>
      <c r="X278" s="651"/>
      <c r="Y278" s="651"/>
      <c r="Z278" s="651"/>
      <c r="AA278" s="651"/>
    </row>
    <row r="279" spans="5:27" s="156" customFormat="1" ht="15">
      <c r="E279" s="162"/>
      <c r="V279" s="651"/>
      <c r="W279" s="651"/>
      <c r="X279" s="651"/>
      <c r="Y279" s="651"/>
      <c r="Z279" s="651"/>
      <c r="AA279" s="651"/>
    </row>
    <row r="280" spans="5:27" s="156" customFormat="1" ht="15">
      <c r="E280" s="162"/>
      <c r="V280" s="651"/>
      <c r="W280" s="651"/>
      <c r="X280" s="651"/>
      <c r="Y280" s="651"/>
      <c r="Z280" s="651"/>
      <c r="AA280" s="651"/>
    </row>
    <row r="281" spans="5:27" s="156" customFormat="1" ht="15">
      <c r="E281" s="162"/>
      <c r="V281" s="651"/>
      <c r="W281" s="651"/>
      <c r="X281" s="651"/>
      <c r="Y281" s="651"/>
      <c r="Z281" s="651"/>
      <c r="AA281" s="651"/>
    </row>
    <row r="282" spans="5:27" s="156" customFormat="1" ht="15">
      <c r="E282" s="162"/>
      <c r="V282" s="651"/>
      <c r="W282" s="651"/>
      <c r="X282" s="651"/>
      <c r="Y282" s="651"/>
      <c r="Z282" s="651"/>
      <c r="AA282" s="651"/>
    </row>
    <row r="283" spans="5:27" s="156" customFormat="1" ht="15">
      <c r="E283" s="162"/>
      <c r="V283" s="651"/>
      <c r="W283" s="651"/>
      <c r="X283" s="651"/>
      <c r="Y283" s="651"/>
      <c r="Z283" s="651"/>
      <c r="AA283" s="651"/>
    </row>
    <row r="284" spans="5:27" s="156" customFormat="1" ht="15">
      <c r="E284" s="162"/>
      <c r="V284" s="651"/>
      <c r="W284" s="651"/>
      <c r="X284" s="651"/>
      <c r="Y284" s="651"/>
      <c r="Z284" s="651"/>
      <c r="AA284" s="651"/>
    </row>
    <row r="285" spans="5:27" s="156" customFormat="1" ht="15">
      <c r="E285" s="162"/>
      <c r="V285" s="651"/>
      <c r="W285" s="651"/>
      <c r="X285" s="651"/>
      <c r="Y285" s="651"/>
      <c r="Z285" s="651"/>
      <c r="AA285" s="651"/>
    </row>
    <row r="286" spans="5:27" s="156" customFormat="1" ht="15">
      <c r="E286" s="162"/>
      <c r="V286" s="651"/>
      <c r="W286" s="651"/>
      <c r="X286" s="651"/>
      <c r="Y286" s="651"/>
      <c r="Z286" s="651"/>
      <c r="AA286" s="651"/>
    </row>
    <row r="287" spans="5:27" s="156" customFormat="1" ht="15">
      <c r="E287" s="162"/>
      <c r="V287" s="651"/>
      <c r="W287" s="651"/>
      <c r="X287" s="651"/>
      <c r="Y287" s="651"/>
      <c r="Z287" s="651"/>
      <c r="AA287" s="651"/>
    </row>
    <row r="288" spans="5:27" s="156" customFormat="1" ht="15">
      <c r="E288" s="162"/>
      <c r="V288" s="651"/>
      <c r="W288" s="651"/>
      <c r="X288" s="651"/>
      <c r="Y288" s="651"/>
      <c r="Z288" s="651"/>
      <c r="AA288" s="651"/>
    </row>
    <row r="289" spans="5:27" s="156" customFormat="1" ht="15">
      <c r="E289" s="162"/>
      <c r="V289" s="651"/>
      <c r="W289" s="651"/>
      <c r="X289" s="651"/>
      <c r="Y289" s="651"/>
      <c r="Z289" s="651"/>
      <c r="AA289" s="651"/>
    </row>
    <row r="290" spans="5:27" s="156" customFormat="1" ht="15">
      <c r="E290" s="162"/>
      <c r="V290" s="651"/>
      <c r="W290" s="651"/>
      <c r="X290" s="651"/>
      <c r="Y290" s="651"/>
      <c r="Z290" s="651"/>
      <c r="AA290" s="651"/>
    </row>
    <row r="291" spans="5:27" s="156" customFormat="1" ht="15">
      <c r="E291" s="162"/>
      <c r="V291" s="651"/>
      <c r="W291" s="651"/>
      <c r="X291" s="651"/>
      <c r="Y291" s="651"/>
      <c r="Z291" s="651"/>
      <c r="AA291" s="651"/>
    </row>
    <row r="292" spans="5:27" s="156" customFormat="1" ht="15">
      <c r="E292" s="162"/>
      <c r="V292" s="651"/>
      <c r="W292" s="651"/>
      <c r="X292" s="651"/>
      <c r="Y292" s="651"/>
      <c r="Z292" s="651"/>
      <c r="AA292" s="651"/>
    </row>
    <row r="293" spans="5:27" s="156" customFormat="1" ht="15">
      <c r="E293" s="162"/>
      <c r="V293" s="651"/>
      <c r="W293" s="651"/>
      <c r="X293" s="651"/>
      <c r="Y293" s="651"/>
      <c r="Z293" s="651"/>
      <c r="AA293" s="651"/>
    </row>
    <row r="294" spans="5:27" s="156" customFormat="1" ht="15">
      <c r="E294" s="162"/>
      <c r="V294" s="651"/>
      <c r="W294" s="651"/>
      <c r="X294" s="651"/>
      <c r="Y294" s="651"/>
      <c r="Z294" s="651"/>
      <c r="AA294" s="651"/>
    </row>
    <row r="295" spans="5:27" s="156" customFormat="1" ht="15">
      <c r="E295" s="162"/>
      <c r="V295" s="651"/>
      <c r="W295" s="651"/>
      <c r="X295" s="651"/>
      <c r="Y295" s="651"/>
      <c r="Z295" s="651"/>
      <c r="AA295" s="651"/>
    </row>
    <row r="296" spans="5:27" s="156" customFormat="1" ht="15">
      <c r="E296" s="162"/>
      <c r="V296" s="651"/>
      <c r="W296" s="651"/>
      <c r="X296" s="651"/>
      <c r="Y296" s="651"/>
      <c r="Z296" s="651"/>
      <c r="AA296" s="651"/>
    </row>
    <row r="297" spans="5:27" s="156" customFormat="1" ht="15">
      <c r="E297" s="162"/>
      <c r="V297" s="651"/>
      <c r="W297" s="651"/>
      <c r="X297" s="651"/>
      <c r="Y297" s="651"/>
      <c r="Z297" s="651"/>
      <c r="AA297" s="651"/>
    </row>
    <row r="298" spans="5:27" s="156" customFormat="1" ht="15">
      <c r="E298" s="162"/>
      <c r="V298" s="651"/>
      <c r="W298" s="651"/>
      <c r="X298" s="651"/>
      <c r="Y298" s="651"/>
      <c r="Z298" s="651"/>
      <c r="AA298" s="651"/>
    </row>
    <row r="299" spans="5:27" s="156" customFormat="1" ht="15">
      <c r="E299" s="162"/>
      <c r="V299" s="651"/>
      <c r="W299" s="651"/>
      <c r="X299" s="651"/>
      <c r="Y299" s="651"/>
      <c r="Z299" s="651"/>
      <c r="AA299" s="651"/>
    </row>
    <row r="300" spans="5:27" s="156" customFormat="1" ht="15">
      <c r="E300" s="162"/>
      <c r="V300" s="651"/>
      <c r="W300" s="651"/>
      <c r="X300" s="651"/>
      <c r="Y300" s="651"/>
      <c r="Z300" s="651"/>
      <c r="AA300" s="651"/>
    </row>
    <row r="301" spans="5:27" s="156" customFormat="1" ht="15">
      <c r="E301" s="162"/>
      <c r="V301" s="651"/>
      <c r="W301" s="651"/>
      <c r="X301" s="651"/>
      <c r="Y301" s="651"/>
      <c r="Z301" s="651"/>
      <c r="AA301" s="651"/>
    </row>
    <row r="302" spans="5:27" s="156" customFormat="1" ht="15">
      <c r="E302" s="162"/>
      <c r="V302" s="651"/>
      <c r="W302" s="651"/>
      <c r="X302" s="651"/>
      <c r="Y302" s="651"/>
      <c r="Z302" s="651"/>
      <c r="AA302" s="651"/>
    </row>
    <row r="303" spans="5:27" s="156" customFormat="1" ht="15">
      <c r="E303" s="162"/>
      <c r="V303" s="651"/>
      <c r="W303" s="651"/>
      <c r="X303" s="651"/>
      <c r="Y303" s="651"/>
      <c r="Z303" s="651"/>
      <c r="AA303" s="651"/>
    </row>
    <row r="304" spans="5:27" s="156" customFormat="1" ht="15">
      <c r="E304" s="162"/>
      <c r="V304" s="651"/>
      <c r="W304" s="651"/>
      <c r="X304" s="651"/>
      <c r="Y304" s="651"/>
      <c r="Z304" s="651"/>
      <c r="AA304" s="651"/>
    </row>
    <row r="305" spans="5:27" s="156" customFormat="1" ht="15">
      <c r="E305" s="162"/>
      <c r="V305" s="651"/>
      <c r="W305" s="651"/>
      <c r="X305" s="651"/>
      <c r="Y305" s="651"/>
      <c r="Z305" s="651"/>
      <c r="AA305" s="651"/>
    </row>
    <row r="306" spans="5:27" s="156" customFormat="1" ht="15">
      <c r="E306" s="162"/>
      <c r="V306" s="651"/>
      <c r="W306" s="651"/>
      <c r="X306" s="651"/>
      <c r="Y306" s="651"/>
      <c r="Z306" s="651"/>
      <c r="AA306" s="651"/>
    </row>
    <row r="307" spans="5:27" s="156" customFormat="1" ht="15">
      <c r="E307" s="162"/>
      <c r="V307" s="651"/>
      <c r="W307" s="651"/>
      <c r="X307" s="651"/>
      <c r="Y307" s="651"/>
      <c r="Z307" s="651"/>
      <c r="AA307" s="651"/>
    </row>
    <row r="308" spans="5:27" s="156" customFormat="1" ht="15">
      <c r="E308" s="162"/>
      <c r="V308" s="651"/>
      <c r="W308" s="651"/>
      <c r="X308" s="651"/>
      <c r="Y308" s="651"/>
      <c r="Z308" s="651"/>
      <c r="AA308" s="651"/>
    </row>
    <row r="309" spans="5:27" s="156" customFormat="1" ht="15">
      <c r="E309" s="162"/>
      <c r="V309" s="651"/>
      <c r="W309" s="651"/>
      <c r="X309" s="651"/>
      <c r="Y309" s="651"/>
      <c r="Z309" s="651"/>
      <c r="AA309" s="651"/>
    </row>
    <row r="310" spans="5:27" s="156" customFormat="1" ht="15">
      <c r="E310" s="162"/>
      <c r="V310" s="651"/>
      <c r="W310" s="651"/>
      <c r="X310" s="651"/>
      <c r="Y310" s="651"/>
      <c r="Z310" s="651"/>
      <c r="AA310" s="651"/>
    </row>
    <row r="311" spans="5:27" s="156" customFormat="1" ht="15">
      <c r="E311" s="162"/>
      <c r="V311" s="651"/>
      <c r="W311" s="651"/>
      <c r="X311" s="651"/>
      <c r="Y311" s="651"/>
      <c r="Z311" s="651"/>
      <c r="AA311" s="651"/>
    </row>
    <row r="312" spans="5:27" s="156" customFormat="1" ht="15">
      <c r="E312" s="162"/>
      <c r="V312" s="651"/>
      <c r="W312" s="651"/>
      <c r="X312" s="651"/>
      <c r="Y312" s="651"/>
      <c r="Z312" s="651"/>
      <c r="AA312" s="651"/>
    </row>
    <row r="313" spans="5:27" s="156" customFormat="1" ht="15">
      <c r="E313" s="162"/>
      <c r="V313" s="651"/>
      <c r="W313" s="651"/>
      <c r="X313" s="651"/>
      <c r="Y313" s="651"/>
      <c r="Z313" s="651"/>
      <c r="AA313" s="651"/>
    </row>
    <row r="314" spans="5:27" s="156" customFormat="1" ht="15">
      <c r="E314" s="162"/>
      <c r="V314" s="651"/>
      <c r="W314" s="651"/>
      <c r="X314" s="651"/>
      <c r="Y314" s="651"/>
      <c r="Z314" s="651"/>
      <c r="AA314" s="651"/>
    </row>
    <row r="315" spans="5:27" s="156" customFormat="1" ht="15">
      <c r="E315" s="162"/>
      <c r="V315" s="651"/>
      <c r="W315" s="651"/>
      <c r="X315" s="651"/>
      <c r="Y315" s="651"/>
      <c r="Z315" s="651"/>
      <c r="AA315" s="651"/>
    </row>
    <row r="316" spans="5:27" s="156" customFormat="1" ht="15">
      <c r="E316" s="162"/>
      <c r="V316" s="651"/>
      <c r="W316" s="651"/>
      <c r="X316" s="651"/>
      <c r="Y316" s="651"/>
      <c r="Z316" s="651"/>
      <c r="AA316" s="651"/>
    </row>
    <row r="317" spans="5:27" s="156" customFormat="1" ht="15">
      <c r="E317" s="162"/>
      <c r="V317" s="651"/>
      <c r="W317" s="651"/>
      <c r="X317" s="651"/>
      <c r="Y317" s="651"/>
      <c r="Z317" s="651"/>
      <c r="AA317" s="651"/>
    </row>
    <row r="318" spans="5:27" s="156" customFormat="1" ht="15">
      <c r="E318" s="162"/>
      <c r="V318" s="651"/>
      <c r="W318" s="651"/>
      <c r="X318" s="651"/>
      <c r="Y318" s="651"/>
      <c r="Z318" s="651"/>
      <c r="AA318" s="651"/>
    </row>
    <row r="319" spans="5:27" s="156" customFormat="1" ht="15">
      <c r="E319" s="162"/>
      <c r="V319" s="651"/>
      <c r="W319" s="651"/>
      <c r="X319" s="651"/>
      <c r="Y319" s="651"/>
      <c r="Z319" s="651"/>
      <c r="AA319" s="651"/>
    </row>
    <row r="320" spans="5:27" s="156" customFormat="1" ht="15">
      <c r="E320" s="162"/>
      <c r="V320" s="651"/>
      <c r="W320" s="651"/>
      <c r="X320" s="651"/>
      <c r="Y320" s="651"/>
      <c r="Z320" s="651"/>
      <c r="AA320" s="651"/>
    </row>
    <row r="321" spans="5:27" s="156" customFormat="1" ht="15">
      <c r="E321" s="162"/>
      <c r="V321" s="651"/>
      <c r="W321" s="651"/>
      <c r="X321" s="651"/>
      <c r="Y321" s="651"/>
      <c r="Z321" s="651"/>
      <c r="AA321" s="651"/>
    </row>
    <row r="322" spans="5:27" s="156" customFormat="1" ht="15">
      <c r="E322" s="162"/>
      <c r="V322" s="651"/>
      <c r="W322" s="651"/>
      <c r="X322" s="651"/>
      <c r="Y322" s="651"/>
      <c r="Z322" s="651"/>
      <c r="AA322" s="651"/>
    </row>
    <row r="323" spans="5:27" s="156" customFormat="1" ht="15">
      <c r="E323" s="162"/>
      <c r="V323" s="651"/>
      <c r="W323" s="651"/>
      <c r="X323" s="651"/>
      <c r="Y323" s="651"/>
      <c r="Z323" s="651"/>
      <c r="AA323" s="651"/>
    </row>
    <row r="324" spans="5:27" s="156" customFormat="1" ht="15">
      <c r="E324" s="162"/>
      <c r="V324" s="651"/>
      <c r="W324" s="651"/>
      <c r="X324" s="651"/>
      <c r="Y324" s="651"/>
      <c r="Z324" s="651"/>
      <c r="AA324" s="651"/>
    </row>
    <row r="325" spans="5:27" s="156" customFormat="1" ht="15">
      <c r="E325" s="162"/>
      <c r="V325" s="651"/>
      <c r="W325" s="651"/>
      <c r="X325" s="651"/>
      <c r="Y325" s="651"/>
      <c r="Z325" s="651"/>
      <c r="AA325" s="651"/>
    </row>
    <row r="326" spans="5:27" s="156" customFormat="1" ht="15">
      <c r="E326" s="162"/>
      <c r="V326" s="651"/>
      <c r="W326" s="651"/>
      <c r="X326" s="651"/>
      <c r="Y326" s="651"/>
      <c r="Z326" s="651"/>
      <c r="AA326" s="651"/>
    </row>
    <row r="327" spans="5:27" s="156" customFormat="1" ht="15">
      <c r="E327" s="162"/>
      <c r="V327" s="651"/>
      <c r="W327" s="651"/>
      <c r="X327" s="651"/>
      <c r="Y327" s="651"/>
      <c r="Z327" s="651"/>
      <c r="AA327" s="651"/>
    </row>
    <row r="328" spans="5:27" s="156" customFormat="1" ht="15">
      <c r="E328" s="162"/>
      <c r="V328" s="651"/>
      <c r="W328" s="651"/>
      <c r="X328" s="651"/>
      <c r="Y328" s="651"/>
      <c r="Z328" s="651"/>
      <c r="AA328" s="651"/>
    </row>
    <row r="329" spans="5:27" s="156" customFormat="1" ht="15">
      <c r="E329" s="162"/>
      <c r="V329" s="651"/>
      <c r="W329" s="651"/>
      <c r="X329" s="651"/>
      <c r="Y329" s="651"/>
      <c r="Z329" s="651"/>
      <c r="AA329" s="651"/>
    </row>
    <row r="330" spans="5:27" s="156" customFormat="1" ht="15">
      <c r="E330" s="162"/>
      <c r="V330" s="651"/>
      <c r="W330" s="651"/>
      <c r="X330" s="651"/>
      <c r="Y330" s="651"/>
      <c r="Z330" s="651"/>
      <c r="AA330" s="651"/>
    </row>
    <row r="331" spans="5:27" s="156" customFormat="1" ht="15">
      <c r="E331" s="162"/>
      <c r="V331" s="651"/>
      <c r="W331" s="651"/>
      <c r="X331" s="651"/>
      <c r="Y331" s="651"/>
      <c r="Z331" s="651"/>
      <c r="AA331" s="651"/>
    </row>
    <row r="332" spans="5:27" s="156" customFormat="1" ht="15">
      <c r="E332" s="162"/>
      <c r="V332" s="651"/>
      <c r="W332" s="651"/>
      <c r="X332" s="651"/>
      <c r="Y332" s="651"/>
      <c r="Z332" s="651"/>
      <c r="AA332" s="651"/>
    </row>
    <row r="333" spans="5:27" s="156" customFormat="1" ht="15">
      <c r="E333" s="162"/>
      <c r="V333" s="651"/>
      <c r="W333" s="651"/>
      <c r="X333" s="651"/>
      <c r="Y333" s="651"/>
      <c r="Z333" s="651"/>
      <c r="AA333" s="651"/>
    </row>
    <row r="334" spans="5:27" s="156" customFormat="1" ht="15">
      <c r="E334" s="162"/>
      <c r="V334" s="651"/>
      <c r="W334" s="651"/>
      <c r="X334" s="651"/>
      <c r="Y334" s="651"/>
      <c r="Z334" s="651"/>
      <c r="AA334" s="651"/>
    </row>
    <row r="335" spans="5:27" s="156" customFormat="1" ht="15">
      <c r="E335" s="162"/>
      <c r="V335" s="651"/>
      <c r="W335" s="651"/>
      <c r="X335" s="651"/>
      <c r="Y335" s="651"/>
      <c r="Z335" s="651"/>
      <c r="AA335" s="651"/>
    </row>
    <row r="336" spans="5:27" s="156" customFormat="1" ht="15">
      <c r="E336" s="162"/>
      <c r="V336" s="651"/>
      <c r="W336" s="651"/>
      <c r="X336" s="651"/>
      <c r="Y336" s="651"/>
      <c r="Z336" s="651"/>
      <c r="AA336" s="651"/>
    </row>
    <row r="337" spans="5:27" s="156" customFormat="1" ht="15">
      <c r="E337" s="162"/>
      <c r="V337" s="651"/>
      <c r="W337" s="651"/>
      <c r="X337" s="651"/>
      <c r="Y337" s="651"/>
      <c r="Z337" s="651"/>
      <c r="AA337" s="651"/>
    </row>
    <row r="338" spans="5:27" s="156" customFormat="1" ht="15">
      <c r="E338" s="162"/>
      <c r="V338" s="651"/>
      <c r="W338" s="651"/>
      <c r="X338" s="651"/>
      <c r="Y338" s="651"/>
      <c r="Z338" s="651"/>
      <c r="AA338" s="651"/>
    </row>
    <row r="339" spans="5:27" s="156" customFormat="1" ht="15">
      <c r="E339" s="162"/>
      <c r="V339" s="651"/>
      <c r="W339" s="651"/>
      <c r="X339" s="651"/>
      <c r="Y339" s="651"/>
      <c r="Z339" s="651"/>
      <c r="AA339" s="651"/>
    </row>
    <row r="340" spans="5:27" s="156" customFormat="1" ht="15">
      <c r="E340" s="162"/>
      <c r="V340" s="651"/>
      <c r="W340" s="651"/>
      <c r="X340" s="651"/>
      <c r="Y340" s="651"/>
      <c r="Z340" s="651"/>
      <c r="AA340" s="651"/>
    </row>
    <row r="341" spans="5:27" s="156" customFormat="1" ht="15">
      <c r="E341" s="162"/>
      <c r="V341" s="651"/>
      <c r="W341" s="651"/>
      <c r="X341" s="651"/>
      <c r="Y341" s="651"/>
      <c r="Z341" s="651"/>
      <c r="AA341" s="651"/>
    </row>
    <row r="342" spans="5:27" s="156" customFormat="1" ht="15">
      <c r="E342" s="162"/>
      <c r="V342" s="651"/>
      <c r="W342" s="651"/>
      <c r="X342" s="651"/>
      <c r="Y342" s="651"/>
      <c r="Z342" s="651"/>
      <c r="AA342" s="651"/>
    </row>
    <row r="343" spans="5:27" s="156" customFormat="1" ht="15">
      <c r="E343" s="162"/>
      <c r="V343" s="651"/>
      <c r="W343" s="651"/>
      <c r="X343" s="651"/>
      <c r="Y343" s="651"/>
      <c r="Z343" s="651"/>
      <c r="AA343" s="651"/>
    </row>
    <row r="344" spans="5:27" s="156" customFormat="1" ht="15">
      <c r="E344" s="162"/>
      <c r="V344" s="651"/>
      <c r="W344" s="651"/>
      <c r="X344" s="651"/>
      <c r="Y344" s="651"/>
      <c r="Z344" s="651"/>
      <c r="AA344" s="651"/>
    </row>
    <row r="345" spans="5:27" s="156" customFormat="1" ht="15">
      <c r="E345" s="162"/>
      <c r="V345" s="651"/>
      <c r="W345" s="651"/>
      <c r="X345" s="651"/>
      <c r="Y345" s="651"/>
      <c r="Z345" s="651"/>
      <c r="AA345" s="651"/>
    </row>
    <row r="346" spans="5:27" s="156" customFormat="1" ht="15">
      <c r="E346" s="162"/>
      <c r="V346" s="651"/>
      <c r="W346" s="651"/>
      <c r="X346" s="651"/>
      <c r="Y346" s="651"/>
      <c r="Z346" s="651"/>
      <c r="AA346" s="651"/>
    </row>
    <row r="347" spans="5:27" s="156" customFormat="1" ht="15">
      <c r="E347" s="162"/>
      <c r="V347" s="651"/>
      <c r="W347" s="651"/>
      <c r="X347" s="651"/>
      <c r="Y347" s="651"/>
      <c r="Z347" s="651"/>
      <c r="AA347" s="651"/>
    </row>
    <row r="348" spans="5:27" s="156" customFormat="1" ht="15">
      <c r="E348" s="162"/>
      <c r="V348" s="651"/>
      <c r="W348" s="651"/>
      <c r="X348" s="651"/>
      <c r="Y348" s="651"/>
      <c r="Z348" s="651"/>
      <c r="AA348" s="651"/>
    </row>
    <row r="349" spans="5:27" s="156" customFormat="1" ht="15">
      <c r="E349" s="162"/>
      <c r="V349" s="651"/>
      <c r="W349" s="651"/>
      <c r="X349" s="651"/>
      <c r="Y349" s="651"/>
      <c r="Z349" s="651"/>
      <c r="AA349" s="651"/>
    </row>
    <row r="350" spans="5:27" s="156" customFormat="1" ht="15">
      <c r="E350" s="162"/>
      <c r="V350" s="651"/>
      <c r="W350" s="651"/>
      <c r="X350" s="651"/>
      <c r="Y350" s="651"/>
      <c r="Z350" s="651"/>
      <c r="AA350" s="651"/>
    </row>
    <row r="351" spans="5:27" s="156" customFormat="1" ht="15">
      <c r="E351" s="162"/>
      <c r="V351" s="651"/>
      <c r="W351" s="651"/>
      <c r="X351" s="651"/>
      <c r="Y351" s="651"/>
      <c r="Z351" s="651"/>
      <c r="AA351" s="651"/>
    </row>
    <row r="352" spans="5:27" s="156" customFormat="1" ht="15">
      <c r="E352" s="162"/>
      <c r="V352" s="651"/>
      <c r="W352" s="651"/>
      <c r="X352" s="651"/>
      <c r="Y352" s="651"/>
      <c r="Z352" s="651"/>
      <c r="AA352" s="651"/>
    </row>
    <row r="353" spans="5:27" s="156" customFormat="1" ht="15">
      <c r="E353" s="162"/>
      <c r="V353" s="651"/>
      <c r="W353" s="651"/>
      <c r="X353" s="651"/>
      <c r="Y353" s="651"/>
      <c r="Z353" s="651"/>
      <c r="AA353" s="651"/>
    </row>
    <row r="354" spans="5:27" s="156" customFormat="1" ht="15">
      <c r="E354" s="162"/>
      <c r="V354" s="651"/>
      <c r="W354" s="651"/>
      <c r="X354" s="651"/>
      <c r="Y354" s="651"/>
      <c r="Z354" s="651"/>
      <c r="AA354" s="651"/>
    </row>
    <row r="355" spans="5:27" s="156" customFormat="1" ht="15">
      <c r="E355" s="162"/>
      <c r="V355" s="651"/>
      <c r="W355" s="651"/>
      <c r="X355" s="651"/>
      <c r="Y355" s="651"/>
      <c r="Z355" s="651"/>
      <c r="AA355" s="651"/>
    </row>
    <row r="356" spans="5:27" s="156" customFormat="1" ht="15">
      <c r="E356" s="162"/>
      <c r="V356" s="651"/>
      <c r="W356" s="651"/>
      <c r="X356" s="651"/>
      <c r="Y356" s="651"/>
      <c r="Z356" s="651"/>
      <c r="AA356" s="651"/>
    </row>
    <row r="357" spans="5:27" s="156" customFormat="1" ht="15">
      <c r="E357" s="162"/>
      <c r="V357" s="651"/>
      <c r="W357" s="651"/>
      <c r="X357" s="651"/>
      <c r="Y357" s="651"/>
      <c r="Z357" s="651"/>
      <c r="AA357" s="651"/>
    </row>
    <row r="358" spans="5:27" s="156" customFormat="1" ht="15">
      <c r="E358" s="162"/>
      <c r="V358" s="651"/>
      <c r="W358" s="651"/>
      <c r="X358" s="651"/>
      <c r="Y358" s="651"/>
      <c r="Z358" s="651"/>
      <c r="AA358" s="651"/>
    </row>
    <row r="359" spans="5:27" s="156" customFormat="1" ht="15">
      <c r="E359" s="162"/>
      <c r="V359" s="651"/>
      <c r="W359" s="651"/>
      <c r="X359" s="651"/>
      <c r="Y359" s="651"/>
      <c r="Z359" s="651"/>
      <c r="AA359" s="651"/>
    </row>
    <row r="360" spans="5:27" s="156" customFormat="1" ht="15">
      <c r="E360" s="162"/>
      <c r="V360" s="651"/>
      <c r="W360" s="651"/>
      <c r="X360" s="651"/>
      <c r="Y360" s="651"/>
      <c r="Z360" s="651"/>
      <c r="AA360" s="651"/>
    </row>
    <row r="361" spans="5:27" s="156" customFormat="1" ht="15">
      <c r="E361" s="162"/>
      <c r="V361" s="651"/>
      <c r="W361" s="651"/>
      <c r="X361" s="651"/>
      <c r="Y361" s="651"/>
      <c r="Z361" s="651"/>
      <c r="AA361" s="651"/>
    </row>
    <row r="362" spans="5:27" s="156" customFormat="1" ht="15">
      <c r="E362" s="162"/>
      <c r="V362" s="651"/>
      <c r="W362" s="651"/>
      <c r="X362" s="651"/>
      <c r="Y362" s="651"/>
      <c r="Z362" s="651"/>
      <c r="AA362" s="651"/>
    </row>
    <row r="363" spans="5:27" s="156" customFormat="1" ht="15">
      <c r="E363" s="162"/>
      <c r="V363" s="651"/>
      <c r="W363" s="651"/>
      <c r="X363" s="651"/>
      <c r="Y363" s="651"/>
      <c r="Z363" s="651"/>
      <c r="AA363" s="651"/>
    </row>
    <row r="364" spans="5:27" s="156" customFormat="1" ht="15">
      <c r="E364" s="162"/>
      <c r="V364" s="651"/>
      <c r="W364" s="651"/>
      <c r="X364" s="651"/>
      <c r="Y364" s="651"/>
      <c r="Z364" s="651"/>
      <c r="AA364" s="651"/>
    </row>
    <row r="365" spans="5:27" s="156" customFormat="1" ht="15">
      <c r="E365" s="162"/>
      <c r="V365" s="651"/>
      <c r="W365" s="651"/>
      <c r="X365" s="651"/>
      <c r="Y365" s="651"/>
      <c r="Z365" s="651"/>
      <c r="AA365" s="651"/>
    </row>
    <row r="366" spans="5:27" s="156" customFormat="1" ht="15">
      <c r="E366" s="162"/>
      <c r="V366" s="651"/>
      <c r="W366" s="651"/>
      <c r="X366" s="651"/>
      <c r="Y366" s="651"/>
      <c r="Z366" s="651"/>
      <c r="AA366" s="651"/>
    </row>
    <row r="367" spans="5:27" s="156" customFormat="1" ht="15">
      <c r="E367" s="162"/>
      <c r="V367" s="651"/>
      <c r="W367" s="651"/>
      <c r="X367" s="651"/>
      <c r="Y367" s="651"/>
      <c r="Z367" s="651"/>
      <c r="AA367" s="651"/>
    </row>
    <row r="368" spans="5:27" s="156" customFormat="1" ht="15">
      <c r="E368" s="162"/>
      <c r="V368" s="651"/>
      <c r="W368" s="651"/>
      <c r="X368" s="651"/>
      <c r="Y368" s="651"/>
      <c r="Z368" s="651"/>
      <c r="AA368" s="651"/>
    </row>
    <row r="369" spans="5:27" s="156" customFormat="1" ht="15">
      <c r="E369" s="162"/>
      <c r="V369" s="651"/>
      <c r="W369" s="651"/>
      <c r="X369" s="651"/>
      <c r="Y369" s="651"/>
      <c r="Z369" s="651"/>
      <c r="AA369" s="651"/>
    </row>
    <row r="370" spans="5:27" s="156" customFormat="1" ht="15">
      <c r="E370" s="162"/>
      <c r="V370" s="651"/>
      <c r="W370" s="651"/>
      <c r="X370" s="651"/>
      <c r="Y370" s="651"/>
      <c r="Z370" s="651"/>
      <c r="AA370" s="651"/>
    </row>
    <row r="371" spans="5:27" s="156" customFormat="1" ht="15">
      <c r="E371" s="162"/>
      <c r="V371" s="651"/>
      <c r="W371" s="651"/>
      <c r="X371" s="651"/>
      <c r="Y371" s="651"/>
      <c r="Z371" s="651"/>
      <c r="AA371" s="651"/>
    </row>
    <row r="372" spans="5:27" s="156" customFormat="1" ht="15">
      <c r="E372" s="162"/>
      <c r="V372" s="651"/>
      <c r="W372" s="651"/>
      <c r="X372" s="651"/>
      <c r="Y372" s="651"/>
      <c r="Z372" s="651"/>
      <c r="AA372" s="651"/>
    </row>
    <row r="373" spans="5:27" s="156" customFormat="1" ht="15">
      <c r="E373" s="162"/>
      <c r="V373" s="651"/>
      <c r="W373" s="651"/>
      <c r="X373" s="651"/>
      <c r="Y373" s="651"/>
      <c r="Z373" s="651"/>
      <c r="AA373" s="651"/>
    </row>
    <row r="374" spans="5:27" s="156" customFormat="1" ht="15">
      <c r="E374" s="162"/>
      <c r="V374" s="651"/>
      <c r="W374" s="651"/>
      <c r="X374" s="651"/>
      <c r="Y374" s="651"/>
      <c r="Z374" s="651"/>
      <c r="AA374" s="651"/>
    </row>
    <row r="375" spans="5:27" s="156" customFormat="1" ht="15">
      <c r="E375" s="162"/>
      <c r="V375" s="651"/>
      <c r="W375" s="651"/>
      <c r="X375" s="651"/>
      <c r="Y375" s="651"/>
      <c r="Z375" s="651"/>
      <c r="AA375" s="651"/>
    </row>
    <row r="376" spans="5:27" s="156" customFormat="1" ht="15">
      <c r="E376" s="162"/>
      <c r="V376" s="651"/>
      <c r="W376" s="651"/>
      <c r="X376" s="651"/>
      <c r="Y376" s="651"/>
      <c r="Z376" s="651"/>
      <c r="AA376" s="651"/>
    </row>
    <row r="377" spans="5:27" s="156" customFormat="1" ht="15">
      <c r="E377" s="162"/>
      <c r="V377" s="651"/>
      <c r="W377" s="651"/>
      <c r="X377" s="651"/>
      <c r="Y377" s="651"/>
      <c r="Z377" s="651"/>
      <c r="AA377" s="651"/>
    </row>
    <row r="378" spans="5:27" s="156" customFormat="1" ht="15">
      <c r="E378" s="162"/>
      <c r="V378" s="651"/>
      <c r="W378" s="651"/>
      <c r="X378" s="651"/>
      <c r="Y378" s="651"/>
      <c r="Z378" s="651"/>
      <c r="AA378" s="651"/>
    </row>
    <row r="379" spans="5:27" s="156" customFormat="1" ht="15">
      <c r="E379" s="162"/>
      <c r="V379" s="651"/>
      <c r="W379" s="651"/>
      <c r="X379" s="651"/>
      <c r="Y379" s="651"/>
      <c r="Z379" s="651"/>
      <c r="AA379" s="651"/>
    </row>
    <row r="380" spans="5:27" s="156" customFormat="1" ht="15">
      <c r="E380" s="162"/>
      <c r="V380" s="651"/>
      <c r="W380" s="651"/>
      <c r="X380" s="651"/>
      <c r="Y380" s="651"/>
      <c r="Z380" s="651"/>
      <c r="AA380" s="651"/>
    </row>
    <row r="381" spans="5:27" s="156" customFormat="1" ht="15">
      <c r="E381" s="162"/>
      <c r="V381" s="651"/>
      <c r="W381" s="651"/>
      <c r="X381" s="651"/>
      <c r="Y381" s="651"/>
      <c r="Z381" s="651"/>
      <c r="AA381" s="651"/>
    </row>
    <row r="382" spans="5:27" s="156" customFormat="1" ht="15">
      <c r="E382" s="162"/>
      <c r="V382" s="651"/>
      <c r="W382" s="651"/>
      <c r="X382" s="651"/>
      <c r="Y382" s="651"/>
      <c r="Z382" s="651"/>
      <c r="AA382" s="651"/>
    </row>
    <row r="383" spans="5:27" s="156" customFormat="1" ht="15">
      <c r="E383" s="162"/>
      <c r="V383" s="651"/>
      <c r="W383" s="651"/>
      <c r="X383" s="651"/>
      <c r="Y383" s="651"/>
      <c r="Z383" s="651"/>
      <c r="AA383" s="651"/>
    </row>
    <row r="384" spans="5:27" s="156" customFormat="1" ht="15">
      <c r="E384" s="162"/>
      <c r="V384" s="651"/>
      <c r="W384" s="651"/>
      <c r="X384" s="651"/>
      <c r="Y384" s="651"/>
      <c r="Z384" s="651"/>
      <c r="AA384" s="651"/>
    </row>
    <row r="385" spans="5:27" s="156" customFormat="1" ht="15">
      <c r="E385" s="162"/>
      <c r="V385" s="651"/>
      <c r="W385" s="651"/>
      <c r="X385" s="651"/>
      <c r="Y385" s="651"/>
      <c r="Z385" s="651"/>
      <c r="AA385" s="651"/>
    </row>
    <row r="386" spans="5:27" s="156" customFormat="1" ht="15">
      <c r="E386" s="162"/>
      <c r="V386" s="651"/>
      <c r="W386" s="651"/>
      <c r="X386" s="651"/>
      <c r="Y386" s="651"/>
      <c r="Z386" s="651"/>
      <c r="AA386" s="651"/>
    </row>
    <row r="387" spans="5:27" s="156" customFormat="1" ht="15">
      <c r="E387" s="162"/>
      <c r="V387" s="651"/>
      <c r="W387" s="651"/>
      <c r="X387" s="651"/>
      <c r="Y387" s="651"/>
      <c r="Z387" s="651"/>
      <c r="AA387" s="651"/>
    </row>
    <row r="388" spans="5:27" s="156" customFormat="1" ht="15">
      <c r="E388" s="162"/>
      <c r="V388" s="651"/>
      <c r="W388" s="651"/>
      <c r="X388" s="651"/>
      <c r="Y388" s="651"/>
      <c r="Z388" s="651"/>
      <c r="AA388" s="651"/>
    </row>
    <row r="389" spans="5:27" s="156" customFormat="1" ht="15">
      <c r="E389" s="162"/>
      <c r="V389" s="651"/>
      <c r="W389" s="651"/>
      <c r="X389" s="651"/>
      <c r="Y389" s="651"/>
      <c r="Z389" s="651"/>
      <c r="AA389" s="651"/>
    </row>
    <row r="390" spans="5:27" s="156" customFormat="1" ht="15">
      <c r="E390" s="162"/>
      <c r="V390" s="651"/>
      <c r="W390" s="651"/>
      <c r="X390" s="651"/>
      <c r="Y390" s="651"/>
      <c r="Z390" s="651"/>
      <c r="AA390" s="651"/>
    </row>
    <row r="391" spans="5:27" s="156" customFormat="1" ht="15">
      <c r="E391" s="162"/>
      <c r="V391" s="651"/>
      <c r="W391" s="651"/>
      <c r="X391" s="651"/>
      <c r="Y391" s="651"/>
      <c r="Z391" s="651"/>
      <c r="AA391" s="651"/>
    </row>
    <row r="392" spans="5:27" s="156" customFormat="1" ht="15">
      <c r="E392" s="162"/>
      <c r="V392" s="651"/>
      <c r="W392" s="651"/>
      <c r="X392" s="651"/>
      <c r="Y392" s="651"/>
      <c r="Z392" s="651"/>
      <c r="AA392" s="651"/>
    </row>
    <row r="393" spans="5:27" s="156" customFormat="1" ht="15">
      <c r="E393" s="162"/>
      <c r="V393" s="651"/>
      <c r="W393" s="651"/>
      <c r="X393" s="651"/>
      <c r="Y393" s="651"/>
      <c r="Z393" s="651"/>
      <c r="AA393" s="651"/>
    </row>
    <row r="394" spans="5:27" s="156" customFormat="1" ht="15">
      <c r="E394" s="162"/>
      <c r="V394" s="651"/>
      <c r="W394" s="651"/>
      <c r="X394" s="651"/>
      <c r="Y394" s="651"/>
      <c r="Z394" s="651"/>
      <c r="AA394" s="651"/>
    </row>
    <row r="395" spans="5:27" s="156" customFormat="1" ht="15">
      <c r="E395" s="162"/>
      <c r="V395" s="651"/>
      <c r="W395" s="651"/>
      <c r="X395" s="651"/>
      <c r="Y395" s="651"/>
      <c r="Z395" s="651"/>
      <c r="AA395" s="651"/>
    </row>
    <row r="396" spans="5:27" s="156" customFormat="1" ht="15">
      <c r="E396" s="162"/>
      <c r="V396" s="651"/>
      <c r="W396" s="651"/>
      <c r="X396" s="651"/>
      <c r="Y396" s="651"/>
      <c r="Z396" s="651"/>
      <c r="AA396" s="651"/>
    </row>
    <row r="397" spans="5:27" s="156" customFormat="1" ht="15">
      <c r="E397" s="162"/>
      <c r="V397" s="651"/>
      <c r="W397" s="651"/>
      <c r="X397" s="651"/>
      <c r="Y397" s="651"/>
      <c r="Z397" s="651"/>
      <c r="AA397" s="651"/>
    </row>
    <row r="398" spans="5:27" s="156" customFormat="1" ht="15">
      <c r="E398" s="162"/>
      <c r="V398" s="651"/>
      <c r="W398" s="651"/>
      <c r="X398" s="651"/>
      <c r="Y398" s="651"/>
      <c r="Z398" s="651"/>
      <c r="AA398" s="651"/>
    </row>
    <row r="399" spans="5:27" s="156" customFormat="1" ht="15">
      <c r="E399" s="162"/>
      <c r="V399" s="651"/>
      <c r="W399" s="651"/>
      <c r="X399" s="651"/>
      <c r="Y399" s="651"/>
      <c r="Z399" s="651"/>
      <c r="AA399" s="651"/>
    </row>
    <row r="400" spans="5:27" s="156" customFormat="1" ht="15">
      <c r="E400" s="162"/>
      <c r="V400" s="651"/>
      <c r="W400" s="651"/>
      <c r="X400" s="651"/>
      <c r="Y400" s="651"/>
      <c r="Z400" s="651"/>
      <c r="AA400" s="651"/>
    </row>
    <row r="401" spans="5:27" s="156" customFormat="1" ht="15">
      <c r="E401" s="162"/>
      <c r="V401" s="651"/>
      <c r="W401" s="651"/>
      <c r="X401" s="651"/>
      <c r="Y401" s="651"/>
      <c r="Z401" s="651"/>
      <c r="AA401" s="651"/>
    </row>
    <row r="402" spans="5:27" s="156" customFormat="1" ht="15">
      <c r="E402" s="162"/>
      <c r="V402" s="651"/>
      <c r="W402" s="651"/>
      <c r="X402" s="651"/>
      <c r="Y402" s="651"/>
      <c r="Z402" s="651"/>
      <c r="AA402" s="651"/>
    </row>
    <row r="403" spans="5:27" s="156" customFormat="1" ht="15">
      <c r="E403" s="162"/>
      <c r="V403" s="651"/>
      <c r="W403" s="651"/>
      <c r="X403" s="651"/>
      <c r="Y403" s="651"/>
      <c r="Z403" s="651"/>
      <c r="AA403" s="651"/>
    </row>
    <row r="404" spans="5:27" s="156" customFormat="1" ht="15">
      <c r="E404" s="162"/>
      <c r="V404" s="651"/>
      <c r="W404" s="651"/>
      <c r="X404" s="651"/>
      <c r="Y404" s="651"/>
      <c r="Z404" s="651"/>
      <c r="AA404" s="651"/>
    </row>
    <row r="405" spans="5:27" s="156" customFormat="1" ht="15">
      <c r="E405" s="162"/>
      <c r="V405" s="651"/>
      <c r="W405" s="651"/>
      <c r="X405" s="651"/>
      <c r="Y405" s="651"/>
      <c r="Z405" s="651"/>
      <c r="AA405" s="651"/>
    </row>
    <row r="406" spans="5:27" s="156" customFormat="1" ht="15">
      <c r="E406" s="162"/>
      <c r="V406" s="651"/>
      <c r="W406" s="651"/>
      <c r="X406" s="651"/>
      <c r="Y406" s="651"/>
      <c r="Z406" s="651"/>
      <c r="AA406" s="651"/>
    </row>
    <row r="407" spans="5:27" s="156" customFormat="1" ht="15">
      <c r="E407" s="162"/>
      <c r="V407" s="651"/>
      <c r="W407" s="651"/>
      <c r="X407" s="651"/>
      <c r="Y407" s="651"/>
      <c r="Z407" s="651"/>
      <c r="AA407" s="651"/>
    </row>
    <row r="408" spans="5:27" s="156" customFormat="1" ht="15">
      <c r="E408" s="162"/>
      <c r="V408" s="651"/>
      <c r="W408" s="651"/>
      <c r="X408" s="651"/>
      <c r="Y408" s="651"/>
      <c r="Z408" s="651"/>
      <c r="AA408" s="651"/>
    </row>
    <row r="409" spans="5:27" s="156" customFormat="1" ht="15">
      <c r="E409" s="162"/>
      <c r="V409" s="651"/>
      <c r="W409" s="651"/>
      <c r="X409" s="651"/>
      <c r="Y409" s="651"/>
      <c r="Z409" s="651"/>
      <c r="AA409" s="651"/>
    </row>
    <row r="410" spans="5:27" s="156" customFormat="1" ht="15">
      <c r="E410" s="162"/>
      <c r="V410" s="651"/>
      <c r="W410" s="651"/>
      <c r="X410" s="651"/>
      <c r="Y410" s="651"/>
      <c r="Z410" s="651"/>
      <c r="AA410" s="651"/>
    </row>
    <row r="411" spans="5:27" s="156" customFormat="1" ht="15">
      <c r="E411" s="162"/>
      <c r="V411" s="651"/>
      <c r="W411" s="651"/>
      <c r="X411" s="651"/>
      <c r="Y411" s="651"/>
      <c r="Z411" s="651"/>
      <c r="AA411" s="651"/>
    </row>
    <row r="412" spans="5:27" s="156" customFormat="1" ht="15">
      <c r="E412" s="162"/>
      <c r="V412" s="651"/>
      <c r="W412" s="651"/>
      <c r="X412" s="651"/>
      <c r="Y412" s="651"/>
      <c r="Z412" s="651"/>
      <c r="AA412" s="651"/>
    </row>
    <row r="413" spans="5:27" s="156" customFormat="1" ht="15">
      <c r="E413" s="162"/>
      <c r="V413" s="651"/>
      <c r="W413" s="651"/>
      <c r="X413" s="651"/>
      <c r="Y413" s="651"/>
      <c r="Z413" s="651"/>
      <c r="AA413" s="651"/>
    </row>
    <row r="414" spans="5:27" s="156" customFormat="1" ht="15">
      <c r="E414" s="162"/>
      <c r="V414" s="651"/>
      <c r="W414" s="651"/>
      <c r="X414" s="651"/>
      <c r="Y414" s="651"/>
      <c r="Z414" s="651"/>
      <c r="AA414" s="651"/>
    </row>
    <row r="415" spans="5:27" s="156" customFormat="1" ht="15">
      <c r="E415" s="162"/>
      <c r="V415" s="651"/>
      <c r="W415" s="651"/>
      <c r="X415" s="651"/>
      <c r="Y415" s="651"/>
      <c r="Z415" s="651"/>
      <c r="AA415" s="651"/>
    </row>
    <row r="416" spans="5:27" s="156" customFormat="1" ht="15">
      <c r="E416" s="162"/>
      <c r="V416" s="651"/>
      <c r="W416" s="651"/>
      <c r="X416" s="651"/>
      <c r="Y416" s="651"/>
      <c r="Z416" s="651"/>
      <c r="AA416" s="651"/>
    </row>
    <row r="417" spans="5:27" s="156" customFormat="1" ht="15">
      <c r="E417" s="162"/>
      <c r="V417" s="651"/>
      <c r="W417" s="651"/>
      <c r="X417" s="651"/>
      <c r="Y417" s="651"/>
      <c r="Z417" s="651"/>
      <c r="AA417" s="651"/>
    </row>
    <row r="418" spans="5:27" s="156" customFormat="1" ht="15">
      <c r="E418" s="162"/>
      <c r="V418" s="651"/>
      <c r="W418" s="651"/>
      <c r="X418" s="651"/>
      <c r="Y418" s="651"/>
      <c r="Z418" s="651"/>
      <c r="AA418" s="651"/>
    </row>
    <row r="419" spans="5:27" s="156" customFormat="1" ht="15">
      <c r="E419" s="162"/>
      <c r="V419" s="651"/>
      <c r="W419" s="651"/>
      <c r="X419" s="651"/>
      <c r="Y419" s="651"/>
      <c r="Z419" s="651"/>
      <c r="AA419" s="651"/>
    </row>
    <row r="420" spans="5:27" s="156" customFormat="1" ht="15">
      <c r="E420" s="162"/>
      <c r="V420" s="651"/>
      <c r="W420" s="651"/>
      <c r="X420" s="651"/>
      <c r="Y420" s="651"/>
      <c r="Z420" s="651"/>
      <c r="AA420" s="651"/>
    </row>
    <row r="421" spans="5:27" s="156" customFormat="1" ht="15">
      <c r="E421" s="162"/>
      <c r="V421" s="651"/>
      <c r="W421" s="651"/>
      <c r="X421" s="651"/>
      <c r="Y421" s="651"/>
      <c r="Z421" s="651"/>
      <c r="AA421" s="651"/>
    </row>
    <row r="422" spans="5:27" s="156" customFormat="1" ht="15">
      <c r="E422" s="162"/>
      <c r="V422" s="651"/>
      <c r="W422" s="651"/>
      <c r="X422" s="651"/>
      <c r="Y422" s="651"/>
      <c r="Z422" s="651"/>
      <c r="AA422" s="651"/>
    </row>
    <row r="423" spans="5:27" s="156" customFormat="1" ht="15">
      <c r="E423" s="162"/>
      <c r="V423" s="651"/>
      <c r="W423" s="651"/>
      <c r="X423" s="651"/>
      <c r="Y423" s="651"/>
      <c r="Z423" s="651"/>
      <c r="AA423" s="651"/>
    </row>
    <row r="424" spans="5:27" s="156" customFormat="1" ht="15">
      <c r="E424" s="162"/>
      <c r="V424" s="651"/>
      <c r="W424" s="651"/>
      <c r="X424" s="651"/>
      <c r="Y424" s="651"/>
      <c r="Z424" s="651"/>
      <c r="AA424" s="651"/>
    </row>
    <row r="425" spans="5:27" s="156" customFormat="1" ht="15">
      <c r="E425" s="162"/>
      <c r="V425" s="651"/>
      <c r="W425" s="651"/>
      <c r="X425" s="651"/>
      <c r="Y425" s="651"/>
      <c r="Z425" s="651"/>
      <c r="AA425" s="651"/>
    </row>
    <row r="426" spans="5:27" s="156" customFormat="1" ht="15">
      <c r="E426" s="162"/>
      <c r="V426" s="651"/>
      <c r="W426" s="651"/>
      <c r="X426" s="651"/>
      <c r="Y426" s="651"/>
      <c r="Z426" s="651"/>
      <c r="AA426" s="651"/>
    </row>
    <row r="427" spans="5:27" s="156" customFormat="1" ht="15">
      <c r="E427" s="162"/>
      <c r="V427" s="651"/>
      <c r="W427" s="651"/>
      <c r="X427" s="651"/>
      <c r="Y427" s="651"/>
      <c r="Z427" s="651"/>
      <c r="AA427" s="651"/>
    </row>
    <row r="428" spans="5:27" s="156" customFormat="1" ht="15">
      <c r="E428" s="162"/>
      <c r="V428" s="651"/>
      <c r="W428" s="651"/>
      <c r="X428" s="651"/>
      <c r="Y428" s="651"/>
      <c r="Z428" s="651"/>
      <c r="AA428" s="651"/>
    </row>
    <row r="429" spans="5:27" s="156" customFormat="1" ht="15">
      <c r="E429" s="162"/>
      <c r="V429" s="651"/>
      <c r="W429" s="651"/>
      <c r="X429" s="651"/>
      <c r="Y429" s="651"/>
      <c r="Z429" s="651"/>
      <c r="AA429" s="651"/>
    </row>
    <row r="430" spans="5:27" s="156" customFormat="1" ht="15">
      <c r="E430" s="162"/>
      <c r="V430" s="651"/>
      <c r="W430" s="651"/>
      <c r="X430" s="651"/>
      <c r="Y430" s="651"/>
      <c r="Z430" s="651"/>
      <c r="AA430" s="651"/>
    </row>
    <row r="431" spans="5:27" s="156" customFormat="1" ht="15">
      <c r="E431" s="162"/>
      <c r="V431" s="651"/>
      <c r="W431" s="651"/>
      <c r="X431" s="651"/>
      <c r="Y431" s="651"/>
      <c r="Z431" s="651"/>
      <c r="AA431" s="651"/>
    </row>
    <row r="432" spans="5:27" s="156" customFormat="1" ht="15">
      <c r="E432" s="162"/>
      <c r="V432" s="651"/>
      <c r="W432" s="651"/>
      <c r="X432" s="651"/>
      <c r="Y432" s="651"/>
      <c r="Z432" s="651"/>
      <c r="AA432" s="651"/>
    </row>
    <row r="433" spans="5:27" s="156" customFormat="1" ht="15">
      <c r="E433" s="162"/>
      <c r="V433" s="651"/>
      <c r="W433" s="651"/>
      <c r="X433" s="651"/>
      <c r="Y433" s="651"/>
      <c r="Z433" s="651"/>
      <c r="AA433" s="651"/>
    </row>
    <row r="434" spans="5:27" s="156" customFormat="1" ht="15">
      <c r="E434" s="162"/>
      <c r="V434" s="651"/>
      <c r="W434" s="651"/>
      <c r="X434" s="651"/>
      <c r="Y434" s="651"/>
      <c r="Z434" s="651"/>
      <c r="AA434" s="651"/>
    </row>
    <row r="435" spans="5:27" s="156" customFormat="1" ht="15">
      <c r="E435" s="162"/>
      <c r="V435" s="651"/>
      <c r="W435" s="651"/>
      <c r="X435" s="651"/>
      <c r="Y435" s="651"/>
      <c r="Z435" s="651"/>
      <c r="AA435" s="651"/>
    </row>
    <row r="436" spans="5:27" s="156" customFormat="1" ht="15">
      <c r="E436" s="162"/>
      <c r="V436" s="651"/>
      <c r="W436" s="651"/>
      <c r="X436" s="651"/>
      <c r="Y436" s="651"/>
      <c r="Z436" s="651"/>
      <c r="AA436" s="651"/>
    </row>
    <row r="437" spans="5:27" s="156" customFormat="1" ht="15">
      <c r="E437" s="162"/>
      <c r="V437" s="651"/>
      <c r="W437" s="651"/>
      <c r="X437" s="651"/>
      <c r="Y437" s="651"/>
      <c r="Z437" s="651"/>
      <c r="AA437" s="651"/>
    </row>
    <row r="438" spans="5:27" s="156" customFormat="1" ht="15">
      <c r="E438" s="162"/>
      <c r="V438" s="651"/>
      <c r="W438" s="651"/>
      <c r="X438" s="651"/>
      <c r="Y438" s="651"/>
      <c r="Z438" s="651"/>
      <c r="AA438" s="651"/>
    </row>
    <row r="439" spans="5:27" s="156" customFormat="1" ht="15">
      <c r="E439" s="162"/>
      <c r="V439" s="651"/>
      <c r="W439" s="651"/>
      <c r="X439" s="651"/>
      <c r="Y439" s="651"/>
      <c r="Z439" s="651"/>
      <c r="AA439" s="651"/>
    </row>
    <row r="440" spans="5:27" s="156" customFormat="1" ht="15">
      <c r="E440" s="162"/>
      <c r="V440" s="651"/>
      <c r="W440" s="651"/>
      <c r="X440" s="651"/>
      <c r="Y440" s="651"/>
      <c r="Z440" s="651"/>
      <c r="AA440" s="651"/>
    </row>
    <row r="441" spans="5:27" s="156" customFormat="1" ht="15">
      <c r="E441" s="162"/>
      <c r="V441" s="651"/>
      <c r="W441" s="651"/>
      <c r="X441" s="651"/>
      <c r="Y441" s="651"/>
      <c r="Z441" s="651"/>
      <c r="AA441" s="651"/>
    </row>
    <row r="442" spans="5:27" s="156" customFormat="1" ht="15">
      <c r="E442" s="162"/>
      <c r="V442" s="651"/>
      <c r="W442" s="651"/>
      <c r="X442" s="651"/>
      <c r="Y442" s="651"/>
      <c r="Z442" s="651"/>
      <c r="AA442" s="651"/>
    </row>
    <row r="443" spans="5:27" s="156" customFormat="1" ht="15">
      <c r="E443" s="162"/>
      <c r="V443" s="651"/>
      <c r="W443" s="651"/>
      <c r="X443" s="651"/>
      <c r="Y443" s="651"/>
      <c r="Z443" s="651"/>
      <c r="AA443" s="651"/>
    </row>
    <row r="444" spans="5:27" s="156" customFormat="1" ht="15">
      <c r="E444" s="162"/>
      <c r="V444" s="651"/>
      <c r="W444" s="651"/>
      <c r="X444" s="651"/>
      <c r="Y444" s="651"/>
      <c r="Z444" s="651"/>
      <c r="AA444" s="651"/>
    </row>
    <row r="445" spans="5:27" s="156" customFormat="1" ht="15">
      <c r="E445" s="162"/>
      <c r="V445" s="651"/>
      <c r="W445" s="651"/>
      <c r="X445" s="651"/>
      <c r="Y445" s="651"/>
      <c r="Z445" s="651"/>
      <c r="AA445" s="651"/>
    </row>
    <row r="446" spans="5:27" s="156" customFormat="1" ht="15">
      <c r="E446" s="162"/>
      <c r="V446" s="651"/>
      <c r="W446" s="651"/>
      <c r="X446" s="651"/>
      <c r="Y446" s="651"/>
      <c r="Z446" s="651"/>
      <c r="AA446" s="651"/>
    </row>
    <row r="447" spans="5:27" s="156" customFormat="1" ht="15">
      <c r="E447" s="162"/>
      <c r="V447" s="651"/>
      <c r="W447" s="651"/>
      <c r="X447" s="651"/>
      <c r="Y447" s="651"/>
      <c r="Z447" s="651"/>
      <c r="AA447" s="651"/>
    </row>
    <row r="448" spans="5:27" s="156" customFormat="1" ht="15">
      <c r="E448" s="162"/>
      <c r="V448" s="651"/>
      <c r="W448" s="651"/>
      <c r="X448" s="651"/>
      <c r="Y448" s="651"/>
      <c r="Z448" s="651"/>
      <c r="AA448" s="651"/>
    </row>
    <row r="449" spans="5:27" s="156" customFormat="1" ht="15">
      <c r="E449" s="162"/>
      <c r="V449" s="651"/>
      <c r="W449" s="651"/>
      <c r="X449" s="651"/>
      <c r="Y449" s="651"/>
      <c r="Z449" s="651"/>
      <c r="AA449" s="651"/>
    </row>
    <row r="450" spans="5:27" s="156" customFormat="1" ht="15">
      <c r="E450" s="162"/>
      <c r="V450" s="651"/>
      <c r="W450" s="651"/>
      <c r="X450" s="651"/>
      <c r="Y450" s="651"/>
      <c r="Z450" s="651"/>
      <c r="AA450" s="651"/>
    </row>
    <row r="451" spans="5:27" s="156" customFormat="1" ht="15">
      <c r="E451" s="162"/>
      <c r="V451" s="651"/>
      <c r="W451" s="651"/>
      <c r="X451" s="651"/>
      <c r="Y451" s="651"/>
      <c r="Z451" s="651"/>
      <c r="AA451" s="651"/>
    </row>
    <row r="452" spans="5:27" s="156" customFormat="1" ht="15">
      <c r="E452" s="162"/>
      <c r="V452" s="651"/>
      <c r="W452" s="651"/>
      <c r="X452" s="651"/>
      <c r="Y452" s="651"/>
      <c r="Z452" s="651"/>
      <c r="AA452" s="651"/>
    </row>
    <row r="453" spans="5:27" s="156" customFormat="1" ht="15">
      <c r="E453" s="162"/>
      <c r="V453" s="651"/>
      <c r="W453" s="651"/>
      <c r="X453" s="651"/>
      <c r="Y453" s="651"/>
      <c r="Z453" s="651"/>
      <c r="AA453" s="651"/>
    </row>
    <row r="454" spans="5:27" s="156" customFormat="1" ht="15">
      <c r="E454" s="162"/>
      <c r="V454" s="651"/>
      <c r="W454" s="651"/>
      <c r="X454" s="651"/>
      <c r="Y454" s="651"/>
      <c r="Z454" s="651"/>
      <c r="AA454" s="651"/>
    </row>
    <row r="455" spans="5:27" s="156" customFormat="1" ht="15">
      <c r="E455" s="162"/>
      <c r="V455" s="651"/>
      <c r="W455" s="651"/>
      <c r="X455" s="651"/>
      <c r="Y455" s="651"/>
      <c r="Z455" s="651"/>
      <c r="AA455" s="651"/>
    </row>
    <row r="456" spans="5:27" s="156" customFormat="1" ht="15">
      <c r="E456" s="162"/>
      <c r="V456" s="651"/>
      <c r="W456" s="651"/>
      <c r="X456" s="651"/>
      <c r="Y456" s="651"/>
      <c r="Z456" s="651"/>
      <c r="AA456" s="651"/>
    </row>
    <row r="457" spans="5:27" s="156" customFormat="1" ht="15">
      <c r="E457" s="162"/>
      <c r="V457" s="651"/>
      <c r="W457" s="651"/>
      <c r="X457" s="651"/>
      <c r="Y457" s="651"/>
      <c r="Z457" s="651"/>
      <c r="AA457" s="651"/>
    </row>
    <row r="458" spans="5:27" s="156" customFormat="1" ht="15">
      <c r="E458" s="162"/>
      <c r="V458" s="651"/>
      <c r="W458" s="651"/>
      <c r="X458" s="651"/>
      <c r="Y458" s="651"/>
      <c r="Z458" s="651"/>
      <c r="AA458" s="651"/>
    </row>
    <row r="459" spans="5:27" s="156" customFormat="1" ht="15">
      <c r="E459" s="162"/>
      <c r="V459" s="651"/>
      <c r="W459" s="651"/>
      <c r="X459" s="651"/>
      <c r="Y459" s="651"/>
      <c r="Z459" s="651"/>
      <c r="AA459" s="651"/>
    </row>
    <row r="460" spans="5:27" s="156" customFormat="1" ht="15">
      <c r="E460" s="162"/>
      <c r="V460" s="651"/>
      <c r="W460" s="651"/>
      <c r="X460" s="651"/>
      <c r="Y460" s="651"/>
      <c r="Z460" s="651"/>
      <c r="AA460" s="651"/>
    </row>
    <row r="461" spans="5:27" s="156" customFormat="1" ht="15">
      <c r="E461" s="162"/>
      <c r="V461" s="651"/>
      <c r="W461" s="651"/>
      <c r="X461" s="651"/>
      <c r="Y461" s="651"/>
      <c r="Z461" s="651"/>
      <c r="AA461" s="651"/>
    </row>
    <row r="462" spans="5:27" s="156" customFormat="1" ht="15">
      <c r="E462" s="162"/>
      <c r="V462" s="651"/>
      <c r="W462" s="651"/>
      <c r="X462" s="651"/>
      <c r="Y462" s="651"/>
      <c r="Z462" s="651"/>
      <c r="AA462" s="651"/>
    </row>
    <row r="463" spans="5:27" s="156" customFormat="1" ht="15">
      <c r="E463" s="162"/>
      <c r="V463" s="651"/>
      <c r="W463" s="651"/>
      <c r="X463" s="651"/>
      <c r="Y463" s="651"/>
      <c r="Z463" s="651"/>
      <c r="AA463" s="651"/>
    </row>
    <row r="464" spans="5:27" s="156" customFormat="1" ht="15">
      <c r="E464" s="162"/>
      <c r="V464" s="651"/>
      <c r="W464" s="651"/>
      <c r="X464" s="651"/>
      <c r="Y464" s="651"/>
      <c r="Z464" s="651"/>
      <c r="AA464" s="651"/>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row r="600" spans="3:7" ht="15">
      <c r="C600" s="340"/>
      <c r="D600" s="340"/>
      <c r="E600" s="348"/>
      <c r="F600" s="340"/>
      <c r="G600" s="340"/>
    </row>
  </sheetData>
  <sheetProtection algorithmName="SHA-512" hashValue="UU7wpPkIGH7g+LsP4jiQLafcyjGDmqx92578QvA/AMJVaxkUKkk4jRFsrm3My0u3nPQSW5o1LALwOjJd3br9Ww==" saltValue="rMeEouzpYBFPStXlyGj6sw==" spinCount="100000" sheet="1" objects="1" scenarios="1"/>
  <mergeCells count="10">
    <mergeCell ref="C45:E45"/>
    <mergeCell ref="I45:L45"/>
    <mergeCell ref="I46:L46"/>
    <mergeCell ref="I47:L47"/>
    <mergeCell ref="C35:E43"/>
    <mergeCell ref="F39:H39"/>
    <mergeCell ref="F40:H40"/>
    <mergeCell ref="F41:H41"/>
    <mergeCell ref="C44:E44"/>
    <mergeCell ref="I44:L44"/>
  </mergeCells>
  <conditionalFormatting sqref="M4:M34">
    <cfRule type="cellIs" priority="182" dxfId="100" operator="greaterThan">
      <formula>0</formula>
    </cfRule>
  </conditionalFormatting>
  <conditionalFormatting sqref="M35">
    <cfRule type="cellIs" priority="267" dxfId="3" operator="greaterThan">
      <formula>0</formula>
    </cfRule>
  </conditionalFormatting>
  <conditionalFormatting sqref="O4:O34">
    <cfRule type="cellIs" priority="181" dxfId="24" operator="greaterThan">
      <formula>$O$39</formula>
    </cfRule>
    <cfRule type="cellIs" priority="180" dxfId="97" operator="equal">
      <formula>"                            you"</formula>
    </cfRule>
    <cfRule type="cellIs" priority="179" dxfId="29" operator="equal">
      <formula>"                            Steve"</formula>
    </cfRule>
  </conditionalFormatting>
  <conditionalFormatting sqref="O37">
    <cfRule type="cellIs" priority="260" dxfId="3" operator="greaterThan">
      <formula>$O$39</formula>
    </cfRule>
  </conditionalFormatting>
  <conditionalFormatting sqref="Q4:Q34">
    <cfRule type="cellIs" priority="213" dxfId="6" operator="greaterThan">
      <formula>$Q$39</formula>
    </cfRule>
  </conditionalFormatting>
  <conditionalFormatting sqref="Q36">
    <cfRule type="cellIs" priority="207" dxfId="4" operator="greaterThan">
      <formula>$Q$41</formula>
    </cfRule>
    <cfRule type="cellIs" priority="193" dxfId="2" operator="equal">
      <formula>$Q$41+AVERAGE($Q$4:$Q$34)</formula>
    </cfRule>
  </conditionalFormatting>
  <conditionalFormatting sqref="Q37">
    <cfRule type="cellIs" priority="224" dxfId="3" operator="greaterThan">
      <formula>$Q$39</formula>
    </cfRule>
    <cfRule type="cellIs" priority="223" dxfId="2" operator="equal">
      <formula>$Q$39+MAX($Q$4:$Q$34)</formula>
    </cfRule>
  </conditionalFormatting>
  <conditionalFormatting sqref="R4:R34">
    <cfRule type="cellIs" priority="178" dxfId="6" operator="between">
      <formula>$R$39</formula>
      <formula>99999</formula>
    </cfRule>
  </conditionalFormatting>
  <conditionalFormatting sqref="R36">
    <cfRule type="cellIs" priority="206" dxfId="2" operator="equal">
      <formula>$R$41+AVERAGE($R$4:$R$34)</formula>
    </cfRule>
    <cfRule type="cellIs" priority="265" dxfId="4" operator="greaterThan">
      <formula>$R$41</formula>
    </cfRule>
  </conditionalFormatting>
  <conditionalFormatting sqref="R37">
    <cfRule type="cellIs" priority="252" dxfId="3" operator="greaterThan">
      <formula>$R$39</formula>
    </cfRule>
    <cfRule type="cellIs" priority="251" dxfId="2" operator="equal">
      <formula>$R$39+MAX($R$4:$R$34)</formula>
    </cfRule>
  </conditionalFormatting>
  <conditionalFormatting sqref="S4:S34">
    <cfRule type="cellIs" priority="277" dxfId="6" operator="lessThan">
      <formula>$S$40</formula>
    </cfRule>
  </conditionalFormatting>
  <conditionalFormatting sqref="S36">
    <cfRule type="cellIs" priority="157" dxfId="4" operator="lessThan">
      <formula>$S$41</formula>
    </cfRule>
    <cfRule type="cellIs" priority="156" dxfId="2" operator="equal">
      <formula>$S$41+AVERAGE($S$4:$S$34)</formula>
    </cfRule>
  </conditionalFormatting>
  <conditionalFormatting sqref="S37">
    <cfRule type="cellIs" priority="246" dxfId="3" operator="greaterThan">
      <formula>$S$39</formula>
    </cfRule>
    <cfRule type="cellIs" priority="245" dxfId="2" operator="equal">
      <formula>$S$39+MAX($S$4:$S$34)</formula>
    </cfRule>
  </conditionalFormatting>
  <conditionalFormatting sqref="S38">
    <cfRule type="cellIs" priority="170" dxfId="2" operator="equal">
      <formula>$S$40+MIN($S$4:$S$34)</formula>
    </cfRule>
    <cfRule type="cellIs" priority="266" dxfId="3" operator="lessThan">
      <formula>$S$40</formula>
    </cfRule>
  </conditionalFormatting>
  <conditionalFormatting sqref="T4:T34">
    <cfRule type="cellIs" priority="40" dxfId="24" operator="greaterThan">
      <formula>$T$41</formula>
    </cfRule>
  </conditionalFormatting>
  <conditionalFormatting sqref="U4:U34">
    <cfRule type="cellIs" priority="39" dxfId="24" operator="greaterThan">
      <formula>$U$41</formula>
    </cfRule>
  </conditionalFormatting>
  <conditionalFormatting sqref="W4:W34">
    <cfRule type="cellIs" priority="211" dxfId="6" operator="greaterThan">
      <formula>$W$39</formula>
    </cfRule>
  </conditionalFormatting>
  <conditionalFormatting sqref="W36">
    <cfRule type="cellIs" priority="189" dxfId="2" operator="equal">
      <formula>$W$41+AVERAGE($W$4:$W$34)</formula>
    </cfRule>
    <cfRule type="cellIs" priority="190" dxfId="4" operator="greaterThan">
      <formula>$W$41</formula>
    </cfRule>
  </conditionalFormatting>
  <conditionalFormatting sqref="W37">
    <cfRule type="cellIs" priority="220" dxfId="3" operator="greaterThan">
      <formula>$W$39</formula>
    </cfRule>
    <cfRule type="cellIs" priority="171" dxfId="2" operator="equal">
      <formula>$W$39+MAX($W$4:$W$34)</formula>
    </cfRule>
  </conditionalFormatting>
  <conditionalFormatting sqref="X4:X34">
    <cfRule type="cellIs" priority="176" dxfId="6" operator="between">
      <formula>$X$39</formula>
      <formula>9999</formula>
    </cfRule>
  </conditionalFormatting>
  <conditionalFormatting sqref="X36">
    <cfRule type="cellIs" priority="203" dxfId="4" operator="greaterThan">
      <formula>$X$41</formula>
    </cfRule>
    <cfRule type="cellIs" priority="202" dxfId="2" operator="equal">
      <formula>$X$41+AVERAGE($X$4:$X$34)</formula>
    </cfRule>
  </conditionalFormatting>
  <conditionalFormatting sqref="X37">
    <cfRule type="cellIs" priority="244" dxfId="3" operator="greaterThan">
      <formula>$X$39</formula>
    </cfRule>
    <cfRule type="cellIs" priority="243" dxfId="2" operator="equal">
      <formula>$X$39+MAX($X$4:$X$34)</formula>
    </cfRule>
  </conditionalFormatting>
  <conditionalFormatting sqref="Y4:Y34">
    <cfRule type="cellIs" priority="283" dxfId="6" operator="lessThan">
      <formula>$Y$40</formula>
    </cfRule>
  </conditionalFormatting>
  <conditionalFormatting sqref="Y36">
    <cfRule type="cellIs" priority="153" dxfId="4" operator="lessThan">
      <formula>$Y$41</formula>
    </cfRule>
    <cfRule type="cellIs" priority="152" dxfId="2" operator="equal">
      <formula>$Y$41+AVERAGE($Y$4:$Y$34)</formula>
    </cfRule>
  </conditionalFormatting>
  <conditionalFormatting sqref="Y37">
    <cfRule type="cellIs" priority="242" dxfId="3" operator="greaterThan">
      <formula>$Y$39</formula>
    </cfRule>
    <cfRule type="cellIs" priority="241" dxfId="2" operator="equal">
      <formula>$Y$39+MAX($Y$4:$Y$34)</formula>
    </cfRule>
  </conditionalFormatting>
  <conditionalFormatting sqref="Y38">
    <cfRule type="cellIs" priority="167" dxfId="3" operator="lessThan">
      <formula>$Y$40</formula>
    </cfRule>
    <cfRule type="cellIs" priority="166" dxfId="2" operator="equal">
      <formula>$Y$40+MIN($Y$4:$Y$34)</formula>
    </cfRule>
  </conditionalFormatting>
  <conditionalFormatting sqref="Z4:Z34">
    <cfRule type="cellIs" priority="18" dxfId="24" operator="greaterThan">
      <formula>$Z$41</formula>
    </cfRule>
  </conditionalFormatting>
  <conditionalFormatting sqref="AA4:AA34">
    <cfRule type="cellIs" priority="17" dxfId="24" operator="greaterThan">
      <formula>$AA$41</formula>
    </cfRule>
  </conditionalFormatting>
  <conditionalFormatting sqref="AC4:AC34">
    <cfRule type="cellIs" priority="210" dxfId="6" operator="greaterThan">
      <formula>$AC$39</formula>
    </cfRule>
  </conditionalFormatting>
  <conditionalFormatting sqref="AC36">
    <cfRule type="cellIs" priority="188" dxfId="4" operator="greaterThan">
      <formula>$AC$41</formula>
    </cfRule>
    <cfRule type="cellIs" priority="187" dxfId="2" operator="equal">
      <formula>$AC$41+AVERAGE($AC$4:$AC$34)</formula>
    </cfRule>
  </conditionalFormatting>
  <conditionalFormatting sqref="AC37">
    <cfRule type="cellIs" priority="218" dxfId="2" operator="equal">
      <formula>$AC$39+MAX($AC$4:$AC$34)</formula>
    </cfRule>
    <cfRule type="cellIs" priority="219" dxfId="3" operator="greaterThan">
      <formula>$AC$39</formula>
    </cfRule>
  </conditionalFormatting>
  <conditionalFormatting sqref="AD4:AD34">
    <cfRule type="cellIs" priority="175" dxfId="6" operator="between">
      <formula>$AD$39</formula>
      <formula>9999</formula>
    </cfRule>
  </conditionalFormatting>
  <conditionalFormatting sqref="AD36">
    <cfRule type="cellIs" priority="201" dxfId="4" operator="greaterThan">
      <formula>$AD$41</formula>
    </cfRule>
    <cfRule type="cellIs" priority="200" dxfId="2" operator="equal">
      <formula>$AD$41+AVERAGE($AD$4:$AD$34)</formula>
    </cfRule>
  </conditionalFormatting>
  <conditionalFormatting sqref="AD37">
    <cfRule type="cellIs" priority="239" dxfId="2" operator="equal">
      <formula>$AD$39+MAX($AD$4:$AD$34)</formula>
    </cfRule>
    <cfRule type="cellIs" priority="240" dxfId="3" operator="greaterThan">
      <formula>$AD$39</formula>
    </cfRule>
  </conditionalFormatting>
  <conditionalFormatting sqref="AE4:AE34">
    <cfRule type="cellIs" priority="284" dxfId="6" operator="lessThan">
      <formula>$AE$40</formula>
    </cfRule>
  </conditionalFormatting>
  <conditionalFormatting sqref="AE36">
    <cfRule type="cellIs" priority="150" dxfId="2" operator="equal">
      <formula>$AE$41+AVERAGE($AE$4:$AE$34)</formula>
    </cfRule>
    <cfRule type="cellIs" priority="151" dxfId="4" operator="lessThan">
      <formula>$AE$41</formula>
    </cfRule>
  </conditionalFormatting>
  <conditionalFormatting sqref="AE37">
    <cfRule type="cellIs" priority="237" dxfId="2" operator="equal">
      <formula>$AE$39+MAX($AE$4:$AE$34)</formula>
    </cfRule>
    <cfRule type="cellIs" priority="238" dxfId="3" operator="greaterThan">
      <formula>$AE$39</formula>
    </cfRule>
  </conditionalFormatting>
  <conditionalFormatting sqref="AE38">
    <cfRule type="cellIs" priority="164" dxfId="2" operator="equal">
      <formula>$AE$40+MIN($AE$4:$AE$34)</formula>
    </cfRule>
    <cfRule type="cellIs" priority="165" dxfId="3" operator="lessThan">
      <formula>$AE$40</formula>
    </cfRule>
  </conditionalFormatting>
  <conditionalFormatting sqref="AF4:AF34">
    <cfRule type="cellIs" priority="27" dxfId="24" operator="greaterThan">
      <formula>$AF$41</formula>
    </cfRule>
  </conditionalFormatting>
  <conditionalFormatting sqref="AG4:AG34">
    <cfRule type="cellIs" priority="26" dxfId="24" operator="greaterThan">
      <formula>$AG$41</formula>
    </cfRule>
  </conditionalFormatting>
  <conditionalFormatting sqref="AI4 AI6 AI8 AI10 AI12 AI14 AI16 AI18 AI20 AI22 AI24 AI26 AI28 AI30 AI32 AI34">
    <cfRule type="containsBlanks" priority="257" dxfId="37">
      <formula>LEN(TRIM(AI4))=0</formula>
    </cfRule>
  </conditionalFormatting>
  <conditionalFormatting sqref="AI4:AI34">
    <cfRule type="cellIs" priority="258" dxfId="6" operator="lessThan">
      <formula>$AI$40</formula>
    </cfRule>
  </conditionalFormatting>
  <conditionalFormatting sqref="AI5 AI7 AI9 AI11 AI13 AI15 AI17 AI19 AI21 AI23 AI25 AI27 AI29 AI31 AI33">
    <cfRule type="containsBlanks" priority="256" dxfId="29">
      <formula>LEN(TRIM(AI5))=0</formula>
    </cfRule>
  </conditionalFormatting>
  <conditionalFormatting sqref="AI36">
    <cfRule type="cellIs" priority="259" dxfId="4" operator="lessThan">
      <formula>$AI$41</formula>
    </cfRule>
  </conditionalFormatting>
  <conditionalFormatting sqref="AI38">
    <cfRule type="cellIs" priority="268" dxfId="3" operator="lessThan">
      <formula>$AI$40</formula>
    </cfRule>
  </conditionalFormatting>
  <conditionalFormatting sqref="AK4 AK6 AK8 AK10 AK12 AK14 AK16 AK18 AK20 AK22 AK24 AK26 AK28 AK30 AK32 AK34">
    <cfRule type="containsBlanks" priority="269" dxfId="32">
      <formula>LEN(TRIM(AK4))=0</formula>
    </cfRule>
  </conditionalFormatting>
  <conditionalFormatting sqref="AK4:AK34">
    <cfRule type="cellIs" priority="285" dxfId="24" operator="lessThan">
      <formula>$AK$40</formula>
    </cfRule>
    <cfRule type="cellIs" priority="275" dxfId="30" operator="greaterThan">
      <formula>$AK$39</formula>
    </cfRule>
  </conditionalFormatting>
  <conditionalFormatting sqref="AK5 AK7 AK9 AK11 AK13 AK15 AK17 AK19 AK21 AK23 AK25 AK27 AK29 AK31 AK33">
    <cfRule type="containsBlanks" priority="274" dxfId="29">
      <formula>LEN(TRIM(AK5))=0</formula>
    </cfRule>
  </conditionalFormatting>
  <conditionalFormatting sqref="AK37">
    <cfRule type="cellIs" priority="264" dxfId="28" operator="greaterThan">
      <formula>$AK$39</formula>
    </cfRule>
  </conditionalFormatting>
  <conditionalFormatting sqref="AK38">
    <cfRule type="cellIs" priority="263" dxfId="3" operator="lessThan">
      <formula>$AK$40</formula>
    </cfRule>
  </conditionalFormatting>
  <conditionalFormatting sqref="AM4:AM34">
    <cfRule type="cellIs" priority="270" dxfId="6" operator="greaterThan">
      <formula>$AM$39</formula>
    </cfRule>
  </conditionalFormatting>
  <conditionalFormatting sqref="AM37">
    <cfRule type="cellIs" priority="262" dxfId="3" operator="greaterThan">
      <formula>$AM$39</formula>
    </cfRule>
  </conditionalFormatting>
  <conditionalFormatting sqref="AO4:AO34">
    <cfRule type="cellIs" priority="255" dxfId="24" operator="greaterThan">
      <formula>$AO$39</formula>
    </cfRule>
  </conditionalFormatting>
  <conditionalFormatting sqref="AO36">
    <cfRule type="cellIs" priority="254" dxfId="4" operator="greaterThan">
      <formula>$AO$41</formula>
    </cfRule>
  </conditionalFormatting>
  <conditionalFormatting sqref="AO37">
    <cfRule type="cellIs" priority="253" dxfId="3" operator="greaterThan">
      <formula>$AO$39</formula>
    </cfRule>
  </conditionalFormatting>
  <conditionalFormatting sqref="AP4:AP34">
    <cfRule type="cellIs" priority="141" dxfId="6" operator="greaterThan">
      <formula>$AP$39</formula>
    </cfRule>
  </conditionalFormatting>
  <conditionalFormatting sqref="AP36">
    <cfRule type="cellIs" priority="140" dxfId="4" operator="greaterThan">
      <formula>$AP$41</formula>
    </cfRule>
    <cfRule type="cellIs" priority="139" dxfId="2" operator="equal">
      <formula>$AP$41+AVERAGE($AP$4:$AP$34)</formula>
    </cfRule>
  </conditionalFormatting>
  <conditionalFormatting sqref="AP37">
    <cfRule type="cellIs" priority="24" dxfId="3" operator="greaterThan">
      <formula>$AP$39</formula>
    </cfRule>
    <cfRule type="cellIs" priority="23" dxfId="2" operator="equal">
      <formula>$AP$39+MAX($AP$4:$AP$34)</formula>
    </cfRule>
  </conditionalFormatting>
  <conditionalFormatting sqref="AQ4:AQ34">
    <cfRule type="cellIs" priority="138" dxfId="6" operator="between">
      <formula>$AQ$39</formula>
      <formula>9999</formula>
    </cfRule>
  </conditionalFormatting>
  <conditionalFormatting sqref="AQ36">
    <cfRule type="cellIs" priority="137" dxfId="4" operator="greaterThan">
      <formula>$AQ$41</formula>
    </cfRule>
    <cfRule type="cellIs" priority="136" dxfId="2" operator="equal">
      <formula>$AQ$41+AVERAGE($AQ$4:$AQ$34)</formula>
    </cfRule>
  </conditionalFormatting>
  <conditionalFormatting sqref="AQ37">
    <cfRule type="cellIs" priority="143" dxfId="3" operator="greaterThan">
      <formula>$AQ$39</formula>
    </cfRule>
    <cfRule type="cellIs" priority="142" dxfId="2" operator="equal">
      <formula>$AQ$39+MAX($AQ$4:$AQ$34)</formula>
    </cfRule>
  </conditionalFormatting>
  <conditionalFormatting sqref="AR4:AR34">
    <cfRule type="cellIs" priority="208" dxfId="6" operator="greaterThan">
      <formula>$AR$39</formula>
    </cfRule>
  </conditionalFormatting>
  <conditionalFormatting sqref="AR36">
    <cfRule type="cellIs" priority="184" dxfId="4" operator="greaterThan">
      <formula>$AR$41</formula>
    </cfRule>
    <cfRule type="cellIs" priority="183" dxfId="2" operator="equal">
      <formula>$AR$41+AVERAGE($AR$4:$AR$34)</formula>
    </cfRule>
  </conditionalFormatting>
  <conditionalFormatting sqref="AR37">
    <cfRule type="cellIs" priority="215" dxfId="3" operator="greaterThan">
      <formula>$AR$39</formula>
    </cfRule>
    <cfRule type="cellIs" priority="214" dxfId="2" operator="equal">
      <formula>$AR$39+MAX($AR$4:$AR$34)</formula>
    </cfRule>
  </conditionalFormatting>
  <conditionalFormatting sqref="AS4:AS34">
    <cfRule type="cellIs" priority="172" dxfId="6" operator="between">
      <formula>$AS$39</formula>
      <formula>9999</formula>
    </cfRule>
  </conditionalFormatting>
  <conditionalFormatting sqref="AS36">
    <cfRule type="cellIs" priority="194" dxfId="2" operator="equal">
      <formula>$AS$41+AVERAGE($AS$4:$AS$34)</formula>
    </cfRule>
    <cfRule type="cellIs" priority="195" dxfId="4" operator="greaterThan">
      <formula>$AS$41</formula>
    </cfRule>
  </conditionalFormatting>
  <conditionalFormatting sqref="AS37">
    <cfRule type="cellIs" priority="228" dxfId="3" operator="greaterThan">
      <formula>$AS$39</formula>
    </cfRule>
    <cfRule type="cellIs" priority="227" dxfId="2" operator="equal">
      <formula>$AS$39+MAX($AS$4:$AS$34)</formula>
    </cfRule>
  </conditionalFormatting>
  <dataValidations count="4">
    <dataValidation type="decimal" allowBlank="1" showInputMessage="1" showErrorMessage="1" errorTitle="Numbers Only" error="Enter Numbers Only" sqref="AO4:AO39 AM4:AM39 AN39:AN41 AO41 AP39:AS41 I4:AK38 I39:AL41 AP4:AR38">
      <formula1>0</formula1>
      <formula2>99999999</formula2>
    </dataValidation>
    <dataValidation type="decimal" allowBlank="1" showInputMessage="1" showErrorMessage="1" errorTitle="Numbers Only" error="Enter Nubers Only" sqref="AM40:AM41 AO40">
      <formula1>0</formula1>
      <formula2>99999999</formula2>
    </dataValidation>
    <dataValidation type="custom" allowBlank="1" showInputMessage="1" showErrorMessage="1" error="Only the less than symbol &quot;&lt;&quot; may be entered in this column." sqref="AL4:AL34 AN4:AN34">
      <formula1>AL4:AL12318="&lt;"</formula1>
    </dataValidation>
    <dataValidation type="decimal" allowBlank="1" showInputMessage="1" showErrorMessage="1" error="Enter Numbers Only" sqref="Z2:AA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DY599"/>
  <sheetViews>
    <sheetView zoomScale="60" zoomScaleNormal="60" zoomScalePageLayoutView="55" workbookViewId="0" topLeftCell="AG1">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129" width="8.7109375" style="156" customWidth="1"/>
    <col min="130" max="16384" width="8.7109375" style="19" customWidth="1"/>
  </cols>
  <sheetData>
    <row r="1" spans="2:129"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5"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row>
    <row r="2" spans="2:129" s="6" customFormat="1" ht="111" customHeight="1" hidden="1" thickBot="1">
      <c r="B2" s="88"/>
      <c r="C2" s="7"/>
      <c r="D2" s="7"/>
      <c r="E2" s="8"/>
      <c r="F2" s="9"/>
      <c r="G2" s="9"/>
      <c r="H2" s="9" t="s">
        <v>227</v>
      </c>
      <c r="I2" s="10">
        <v>46529</v>
      </c>
      <c r="J2" s="505">
        <v>50050</v>
      </c>
      <c r="K2" s="505"/>
      <c r="L2" s="505">
        <v>50050</v>
      </c>
      <c r="M2" s="505">
        <v>80998</v>
      </c>
      <c r="N2" s="505">
        <v>10</v>
      </c>
      <c r="O2" s="503" t="s">
        <v>228</v>
      </c>
      <c r="P2" s="304">
        <v>80082</v>
      </c>
      <c r="Q2" s="3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50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row>
    <row r="3" spans="2:129" s="6" customFormat="1" ht="220.5" customHeight="1" hidden="1" thickBot="1">
      <c r="B3" s="89" t="s">
        <v>165</v>
      </c>
      <c r="C3" s="16" t="s">
        <v>236</v>
      </c>
      <c r="D3" s="16" t="s">
        <v>237</v>
      </c>
      <c r="E3" s="32" t="s">
        <v>238</v>
      </c>
      <c r="F3" s="16" t="s">
        <v>239</v>
      </c>
      <c r="G3" s="16" t="s">
        <v>240</v>
      </c>
      <c r="H3" s="16" t="s">
        <v>241</v>
      </c>
      <c r="I3" s="14" t="s">
        <v>242</v>
      </c>
      <c r="J3" s="334" t="s">
        <v>243</v>
      </c>
      <c r="K3" s="334" t="s">
        <v>244</v>
      </c>
      <c r="L3" s="334" t="s">
        <v>246</v>
      </c>
      <c r="M3" s="334" t="s">
        <v>247</v>
      </c>
      <c r="N3" s="334" t="s">
        <v>248</v>
      </c>
      <c r="O3" s="335" t="s">
        <v>249</v>
      </c>
      <c r="P3" s="4" t="s">
        <v>250</v>
      </c>
      <c r="Q3" s="5"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334"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row>
    <row r="4" spans="1:45" ht="21" customHeight="1">
      <c r="A4" s="580"/>
      <c r="B4" s="581"/>
      <c r="C4" s="325" t="str">
        <f>'Permit Limits'!E5</f>
        <v>TN0020621</v>
      </c>
      <c r="D4" s="325" t="str">
        <f>'Permit Limits'!D10</f>
        <v>External Outfall</v>
      </c>
      <c r="E4" s="326" t="str">
        <f>'Permit Limits'!E10</f>
        <v>001</v>
      </c>
      <c r="F4" s="325">
        <f>'Permit Limits'!H5</f>
        <v>2024</v>
      </c>
      <c r="G4" s="20" t="s">
        <v>329</v>
      </c>
      <c r="H4" s="327">
        <v>1</v>
      </c>
      <c r="I4" s="52"/>
      <c r="J4" s="306"/>
      <c r="K4" s="306"/>
      <c r="L4" s="306"/>
      <c r="M4" s="299"/>
      <c r="N4" s="299"/>
      <c r="O4" s="68"/>
      <c r="P4" s="298"/>
      <c r="Q4" s="299"/>
      <c r="R4" s="356" t="str">
        <f>IF(Q4&lt;&gt;0,(8.34*L4*Q4),"")</f>
        <v/>
      </c>
      <c r="S4" s="356" t="str">
        <f>IF(P4&lt;&gt;0,(1-Q4/P4)*100,"")</f>
        <v/>
      </c>
      <c r="T4" s="299"/>
      <c r="U4" s="68"/>
      <c r="V4" s="613"/>
      <c r="W4" s="306"/>
      <c r="X4" s="614" t="str">
        <f aca="true" t="shared" si="0" ref="X4:X33">IF(W4&lt;&gt;0,(8.34*L4*W4),"")</f>
        <v/>
      </c>
      <c r="Y4" s="614" t="str">
        <f aca="true" t="shared" si="1" ref="Y4:Y33">IF(V4&lt;&gt;0,(1-W4/V4)*100,"")</f>
        <v/>
      </c>
      <c r="Z4" s="306"/>
      <c r="AA4" s="615"/>
      <c r="AB4" s="298"/>
      <c r="AC4" s="299"/>
      <c r="AD4" s="356" t="str">
        <f aca="true" t="shared" si="2" ref="AD4:AD33">IF(AC4&lt;&gt;0,(8.34*L4*AC4),"")</f>
        <v/>
      </c>
      <c r="AE4" s="356" t="str">
        <f>IF(AB4&lt;&gt;0,(1-AC4/AB4)*100,"")</f>
        <v/>
      </c>
      <c r="AF4" s="299"/>
      <c r="AG4" s="68"/>
      <c r="AH4" s="298"/>
      <c r="AI4" s="68"/>
      <c r="AJ4" s="298"/>
      <c r="AK4" s="68"/>
      <c r="AL4" s="302"/>
      <c r="AM4" s="300"/>
      <c r="AN4" s="302"/>
      <c r="AO4" s="68"/>
      <c r="AP4" s="299"/>
      <c r="AQ4" s="356" t="str">
        <f aca="true" t="shared" si="3" ref="AQ4:AQ33">IF(AP4&lt;&gt;0,(8.34*L4*AP4),"")</f>
        <v/>
      </c>
      <c r="AR4" s="299"/>
      <c r="AS4" s="356" t="str">
        <f aca="true" t="shared" si="4" ref="AS4:AS33">IF(AR4&lt;&gt;0,(8.34*L4*AR4),"")</f>
        <v/>
      </c>
    </row>
    <row r="5" spans="1:45" ht="21" customHeight="1">
      <c r="A5" s="582"/>
      <c r="B5" s="583"/>
      <c r="C5" s="329" t="str">
        <f>C4</f>
        <v>TN0020621</v>
      </c>
      <c r="D5" s="329" t="str">
        <f>D4</f>
        <v>External Outfall</v>
      </c>
      <c r="E5" s="328" t="str">
        <f>E4</f>
        <v>001</v>
      </c>
      <c r="F5" s="329">
        <f>F4</f>
        <v>2024</v>
      </c>
      <c r="G5" s="329" t="s">
        <v>329</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6"/>
      <c r="AO5" s="113"/>
      <c r="AP5" s="105"/>
      <c r="AQ5" s="350" t="str">
        <f t="shared" si="3"/>
        <v/>
      </c>
      <c r="AR5" s="105"/>
      <c r="AS5" s="350" t="str">
        <f t="shared" si="4"/>
        <v/>
      </c>
    </row>
    <row r="6" spans="1:45" ht="21" customHeight="1">
      <c r="A6" s="582"/>
      <c r="B6" s="583"/>
      <c r="C6" s="329" t="str">
        <f>C4</f>
        <v>TN0020621</v>
      </c>
      <c r="D6" s="329" t="str">
        <f aca="true" t="shared" si="5" ref="D6:D33">D5</f>
        <v>External Outfall</v>
      </c>
      <c r="E6" s="328" t="str">
        <f aca="true" t="shared" si="6" ref="E6:E33">E5</f>
        <v>001</v>
      </c>
      <c r="F6" s="329">
        <f aca="true" t="shared" si="7" ref="F6:F33">F5</f>
        <v>2024</v>
      </c>
      <c r="G6" s="329" t="s">
        <v>329</v>
      </c>
      <c r="H6" s="330">
        <v>3</v>
      </c>
      <c r="I6" s="108"/>
      <c r="J6" s="111"/>
      <c r="K6" s="111"/>
      <c r="L6" s="111"/>
      <c r="M6" s="106"/>
      <c r="N6" s="106"/>
      <c r="O6" s="114"/>
      <c r="P6" s="117"/>
      <c r="Q6" s="106"/>
      <c r="R6" s="350" t="str">
        <f>IF(Q6&lt;&gt;0,(8.34*L6*Q6),"")</f>
        <v/>
      </c>
      <c r="S6" s="350" t="str">
        <f aca="true" t="shared" si="8" ref="S6:S33">IF(P6&lt;&gt;0,(1-Q6/P6)*100,"")</f>
        <v/>
      </c>
      <c r="T6" s="106"/>
      <c r="U6" s="114"/>
      <c r="V6" s="619"/>
      <c r="W6" s="111"/>
      <c r="X6" s="617" t="str">
        <f t="shared" si="0"/>
        <v/>
      </c>
      <c r="Y6" s="617" t="str">
        <f t="shared" si="1"/>
        <v/>
      </c>
      <c r="Z6" s="111"/>
      <c r="AA6" s="620"/>
      <c r="AB6" s="117"/>
      <c r="AC6" s="106"/>
      <c r="AD6" s="350" t="str">
        <f t="shared" si="2"/>
        <v/>
      </c>
      <c r="AE6" s="350" t="str">
        <f aca="true" t="shared" si="9" ref="AE6:AE33">IF(AB6&lt;&gt;0,(1-AC6/AB6)*100,"")</f>
        <v/>
      </c>
      <c r="AF6" s="106"/>
      <c r="AG6" s="114"/>
      <c r="AH6" s="117"/>
      <c r="AI6" s="114"/>
      <c r="AJ6" s="117"/>
      <c r="AK6" s="114"/>
      <c r="AL6" s="58"/>
      <c r="AM6" s="71"/>
      <c r="AN6" s="58"/>
      <c r="AO6" s="114"/>
      <c r="AP6" s="106"/>
      <c r="AQ6" s="350" t="str">
        <f t="shared" si="3"/>
        <v/>
      </c>
      <c r="AR6" s="106"/>
      <c r="AS6" s="350" t="str">
        <f t="shared" si="4"/>
        <v/>
      </c>
    </row>
    <row r="7" spans="1:45" ht="21" customHeight="1">
      <c r="A7" s="582"/>
      <c r="B7" s="583"/>
      <c r="C7" s="329" t="str">
        <f aca="true" t="shared" si="10" ref="C7:C33">C5</f>
        <v>TN0020621</v>
      </c>
      <c r="D7" s="329" t="str">
        <f t="shared" si="5"/>
        <v>External Outfall</v>
      </c>
      <c r="E7" s="328" t="str">
        <f t="shared" si="6"/>
        <v>001</v>
      </c>
      <c r="F7" s="329">
        <f t="shared" si="7"/>
        <v>2024</v>
      </c>
      <c r="G7" s="329" t="s">
        <v>329</v>
      </c>
      <c r="H7" s="330">
        <v>4</v>
      </c>
      <c r="I7" s="104"/>
      <c r="J7" s="110"/>
      <c r="K7" s="110"/>
      <c r="L7" s="110"/>
      <c r="M7" s="105"/>
      <c r="N7" s="105"/>
      <c r="O7" s="113"/>
      <c r="P7" s="116"/>
      <c r="Q7" s="105"/>
      <c r="R7" s="350" t="str">
        <f aca="true" t="shared" si="11" ref="R7:R32">IF(Q7&lt;&gt;0,(8.34*L7*Q7),"")</f>
        <v/>
      </c>
      <c r="S7" s="350" t="str">
        <f t="shared" si="8"/>
        <v/>
      </c>
      <c r="T7" s="105"/>
      <c r="U7" s="113"/>
      <c r="V7" s="616"/>
      <c r="W7" s="110"/>
      <c r="X7" s="617" t="str">
        <f t="shared" si="0"/>
        <v/>
      </c>
      <c r="Y7" s="617" t="str">
        <f t="shared" si="1"/>
        <v/>
      </c>
      <c r="Z7" s="110"/>
      <c r="AA7" s="618"/>
      <c r="AB7" s="116"/>
      <c r="AC7" s="105"/>
      <c r="AD7" s="350" t="str">
        <f t="shared" si="2"/>
        <v/>
      </c>
      <c r="AE7" s="350" t="str">
        <f t="shared" si="9"/>
        <v/>
      </c>
      <c r="AF7" s="105"/>
      <c r="AG7" s="113"/>
      <c r="AH7" s="116"/>
      <c r="AI7" s="113"/>
      <c r="AJ7" s="116"/>
      <c r="AK7" s="113"/>
      <c r="AL7" s="56"/>
      <c r="AM7" s="70"/>
      <c r="AN7" s="56"/>
      <c r="AO7" s="113"/>
      <c r="AP7" s="105"/>
      <c r="AQ7" s="350" t="str">
        <f t="shared" si="3"/>
        <v/>
      </c>
      <c r="AR7" s="105"/>
      <c r="AS7" s="350" t="str">
        <f t="shared" si="4"/>
        <v/>
      </c>
    </row>
    <row r="8" spans="1:45" ht="21" customHeight="1">
      <c r="A8" s="582"/>
      <c r="B8" s="583"/>
      <c r="C8" s="329" t="str">
        <f t="shared" si="10"/>
        <v>TN0020621</v>
      </c>
      <c r="D8" s="329" t="str">
        <f t="shared" si="5"/>
        <v>External Outfall</v>
      </c>
      <c r="E8" s="328" t="str">
        <f t="shared" si="6"/>
        <v>001</v>
      </c>
      <c r="F8" s="329">
        <f t="shared" si="7"/>
        <v>2024</v>
      </c>
      <c r="G8" s="329" t="s">
        <v>329</v>
      </c>
      <c r="H8" s="330">
        <v>5</v>
      </c>
      <c r="I8" s="108"/>
      <c r="J8" s="111"/>
      <c r="K8" s="111"/>
      <c r="L8" s="111"/>
      <c r="M8" s="106"/>
      <c r="N8" s="106"/>
      <c r="O8" s="114"/>
      <c r="P8" s="117"/>
      <c r="Q8" s="106"/>
      <c r="R8" s="350" t="str">
        <f t="shared" si="11"/>
        <v/>
      </c>
      <c r="S8" s="350" t="str">
        <f t="shared" si="8"/>
        <v/>
      </c>
      <c r="T8" s="106"/>
      <c r="U8" s="114"/>
      <c r="V8" s="619"/>
      <c r="W8" s="111"/>
      <c r="X8" s="617" t="str">
        <f t="shared" si="0"/>
        <v/>
      </c>
      <c r="Y8" s="617" t="str">
        <f t="shared" si="1"/>
        <v/>
      </c>
      <c r="Z8" s="111"/>
      <c r="AA8" s="620"/>
      <c r="AB8" s="117"/>
      <c r="AC8" s="106"/>
      <c r="AD8" s="350" t="str">
        <f t="shared" si="2"/>
        <v/>
      </c>
      <c r="AE8" s="350" t="str">
        <f t="shared" si="9"/>
        <v/>
      </c>
      <c r="AF8" s="106"/>
      <c r="AG8" s="114"/>
      <c r="AH8" s="117"/>
      <c r="AI8" s="114"/>
      <c r="AJ8" s="117"/>
      <c r="AK8" s="114"/>
      <c r="AL8" s="58"/>
      <c r="AM8" s="71"/>
      <c r="AN8" s="58"/>
      <c r="AO8" s="114"/>
      <c r="AP8" s="106"/>
      <c r="AQ8" s="350" t="str">
        <f t="shared" si="3"/>
        <v/>
      </c>
      <c r="AR8" s="106"/>
      <c r="AS8" s="350" t="str">
        <f t="shared" si="4"/>
        <v/>
      </c>
    </row>
    <row r="9" spans="1:45" ht="21" customHeight="1">
      <c r="A9" s="582"/>
      <c r="B9" s="583"/>
      <c r="C9" s="329" t="str">
        <f t="shared" si="10"/>
        <v>TN0020621</v>
      </c>
      <c r="D9" s="329" t="str">
        <f t="shared" si="5"/>
        <v>External Outfall</v>
      </c>
      <c r="E9" s="328" t="str">
        <f t="shared" si="6"/>
        <v>001</v>
      </c>
      <c r="F9" s="329">
        <f t="shared" si="7"/>
        <v>2024</v>
      </c>
      <c r="G9" s="329" t="s">
        <v>329</v>
      </c>
      <c r="H9" s="330">
        <v>6</v>
      </c>
      <c r="I9" s="104"/>
      <c r="J9" s="110"/>
      <c r="K9" s="110"/>
      <c r="L9" s="110"/>
      <c r="M9" s="105"/>
      <c r="N9" s="105"/>
      <c r="O9" s="113"/>
      <c r="P9" s="116"/>
      <c r="Q9" s="105"/>
      <c r="R9" s="350" t="str">
        <f t="shared" si="11"/>
        <v/>
      </c>
      <c r="S9" s="350" t="str">
        <f t="shared" si="8"/>
        <v/>
      </c>
      <c r="T9" s="105"/>
      <c r="U9" s="113"/>
      <c r="V9" s="616"/>
      <c r="W9" s="110"/>
      <c r="X9" s="617" t="str">
        <f t="shared" si="0"/>
        <v/>
      </c>
      <c r="Y9" s="617" t="str">
        <f t="shared" si="1"/>
        <v/>
      </c>
      <c r="Z9" s="110"/>
      <c r="AA9" s="618"/>
      <c r="AB9" s="116"/>
      <c r="AC9" s="105"/>
      <c r="AD9" s="350" t="str">
        <f t="shared" si="2"/>
        <v/>
      </c>
      <c r="AE9" s="350" t="str">
        <f t="shared" si="9"/>
        <v/>
      </c>
      <c r="AF9" s="105"/>
      <c r="AG9" s="113"/>
      <c r="AH9" s="116"/>
      <c r="AI9" s="113"/>
      <c r="AJ9" s="116"/>
      <c r="AK9" s="113"/>
      <c r="AL9" s="56"/>
      <c r="AM9" s="70"/>
      <c r="AN9" s="56"/>
      <c r="AO9" s="113"/>
      <c r="AP9" s="105"/>
      <c r="AQ9" s="350" t="str">
        <f t="shared" si="3"/>
        <v/>
      </c>
      <c r="AR9" s="105"/>
      <c r="AS9" s="350" t="str">
        <f t="shared" si="4"/>
        <v/>
      </c>
    </row>
    <row r="10" spans="1:45" ht="21" customHeight="1">
      <c r="A10" s="582"/>
      <c r="B10" s="583"/>
      <c r="C10" s="329" t="str">
        <f t="shared" si="10"/>
        <v>TN0020621</v>
      </c>
      <c r="D10" s="329" t="str">
        <f t="shared" si="5"/>
        <v>External Outfall</v>
      </c>
      <c r="E10" s="328" t="str">
        <f t="shared" si="6"/>
        <v>001</v>
      </c>
      <c r="F10" s="329">
        <f t="shared" si="7"/>
        <v>2024</v>
      </c>
      <c r="G10" s="329" t="s">
        <v>329</v>
      </c>
      <c r="H10" s="330">
        <v>7</v>
      </c>
      <c r="I10" s="108"/>
      <c r="J10" s="111"/>
      <c r="K10" s="111"/>
      <c r="L10" s="111"/>
      <c r="M10" s="106"/>
      <c r="N10" s="106"/>
      <c r="O10" s="114"/>
      <c r="P10" s="117"/>
      <c r="Q10" s="106"/>
      <c r="R10" s="350" t="str">
        <f t="shared" si="11"/>
        <v/>
      </c>
      <c r="S10" s="350" t="str">
        <f t="shared" si="8"/>
        <v/>
      </c>
      <c r="T10" s="106"/>
      <c r="U10" s="114"/>
      <c r="V10" s="619"/>
      <c r="W10" s="111"/>
      <c r="X10" s="617" t="str">
        <f t="shared" si="0"/>
        <v/>
      </c>
      <c r="Y10" s="617" t="str">
        <f t="shared" si="1"/>
        <v/>
      </c>
      <c r="Z10" s="111"/>
      <c r="AA10" s="620"/>
      <c r="AB10" s="117"/>
      <c r="AC10" s="106"/>
      <c r="AD10" s="350" t="str">
        <f t="shared" si="2"/>
        <v/>
      </c>
      <c r="AE10" s="350" t="str">
        <f t="shared" si="9"/>
        <v/>
      </c>
      <c r="AF10" s="106"/>
      <c r="AG10" s="114"/>
      <c r="AH10" s="117"/>
      <c r="AI10" s="114"/>
      <c r="AJ10" s="117"/>
      <c r="AK10" s="114"/>
      <c r="AL10" s="58"/>
      <c r="AM10" s="71"/>
      <c r="AN10" s="58"/>
      <c r="AO10" s="114"/>
      <c r="AP10" s="106"/>
      <c r="AQ10" s="350" t="str">
        <f t="shared" si="3"/>
        <v/>
      </c>
      <c r="AR10" s="106"/>
      <c r="AS10" s="350" t="str">
        <f t="shared" si="4"/>
        <v/>
      </c>
    </row>
    <row r="11" spans="1:45" ht="21" customHeight="1">
      <c r="A11" s="582"/>
      <c r="B11" s="583"/>
      <c r="C11" s="329" t="str">
        <f t="shared" si="10"/>
        <v>TN0020621</v>
      </c>
      <c r="D11" s="329" t="str">
        <f t="shared" si="5"/>
        <v>External Outfall</v>
      </c>
      <c r="E11" s="328" t="str">
        <f t="shared" si="6"/>
        <v>001</v>
      </c>
      <c r="F11" s="329">
        <f t="shared" si="7"/>
        <v>2024</v>
      </c>
      <c r="G11" s="329" t="s">
        <v>329</v>
      </c>
      <c r="H11" s="330">
        <v>8</v>
      </c>
      <c r="I11" s="104"/>
      <c r="J11" s="110"/>
      <c r="K11" s="110"/>
      <c r="L11" s="110"/>
      <c r="M11" s="105"/>
      <c r="N11" s="105"/>
      <c r="O11" s="113"/>
      <c r="P11" s="116"/>
      <c r="Q11" s="105"/>
      <c r="R11" s="350" t="str">
        <f t="shared" si="11"/>
        <v/>
      </c>
      <c r="S11" s="350" t="str">
        <f t="shared" si="8"/>
        <v/>
      </c>
      <c r="T11" s="105"/>
      <c r="U11" s="113"/>
      <c r="V11" s="616"/>
      <c r="W11" s="110"/>
      <c r="X11" s="617" t="str">
        <f t="shared" si="0"/>
        <v/>
      </c>
      <c r="Y11" s="617" t="str">
        <f t="shared" si="1"/>
        <v/>
      </c>
      <c r="Z11" s="110"/>
      <c r="AA11" s="618"/>
      <c r="AB11" s="116"/>
      <c r="AC11" s="105"/>
      <c r="AD11" s="350" t="str">
        <f t="shared" si="2"/>
        <v/>
      </c>
      <c r="AE11" s="350" t="str">
        <f t="shared" si="9"/>
        <v/>
      </c>
      <c r="AF11" s="105"/>
      <c r="AG11" s="113"/>
      <c r="AH11" s="116"/>
      <c r="AI11" s="113"/>
      <c r="AJ11" s="116"/>
      <c r="AK11" s="113"/>
      <c r="AL11" s="56"/>
      <c r="AM11" s="70"/>
      <c r="AN11" s="56"/>
      <c r="AO11" s="113"/>
      <c r="AP11" s="105"/>
      <c r="AQ11" s="350" t="str">
        <f t="shared" si="3"/>
        <v/>
      </c>
      <c r="AR11" s="105"/>
      <c r="AS11" s="350" t="str">
        <f t="shared" si="4"/>
        <v/>
      </c>
    </row>
    <row r="12" spans="1:45" ht="21" customHeight="1">
      <c r="A12" s="582"/>
      <c r="B12" s="583"/>
      <c r="C12" s="329" t="str">
        <f t="shared" si="10"/>
        <v>TN0020621</v>
      </c>
      <c r="D12" s="329" t="str">
        <f t="shared" si="5"/>
        <v>External Outfall</v>
      </c>
      <c r="E12" s="328" t="str">
        <f t="shared" si="6"/>
        <v>001</v>
      </c>
      <c r="F12" s="329">
        <f t="shared" si="7"/>
        <v>2024</v>
      </c>
      <c r="G12" s="329" t="s">
        <v>329</v>
      </c>
      <c r="H12" s="330">
        <v>9</v>
      </c>
      <c r="I12" s="108"/>
      <c r="J12" s="111"/>
      <c r="K12" s="111"/>
      <c r="L12" s="111"/>
      <c r="M12" s="106"/>
      <c r="N12" s="106"/>
      <c r="O12" s="114"/>
      <c r="P12" s="117"/>
      <c r="Q12" s="106"/>
      <c r="R12" s="350" t="str">
        <f t="shared" si="11"/>
        <v/>
      </c>
      <c r="S12" s="350" t="str">
        <f t="shared" si="8"/>
        <v/>
      </c>
      <c r="T12" s="106"/>
      <c r="U12" s="114"/>
      <c r="V12" s="619"/>
      <c r="W12" s="111"/>
      <c r="X12" s="617" t="str">
        <f t="shared" si="0"/>
        <v/>
      </c>
      <c r="Y12" s="617" t="str">
        <f t="shared" si="1"/>
        <v/>
      </c>
      <c r="Z12" s="111"/>
      <c r="AA12" s="620"/>
      <c r="AB12" s="117"/>
      <c r="AC12" s="106"/>
      <c r="AD12" s="350" t="str">
        <f t="shared" si="2"/>
        <v/>
      </c>
      <c r="AE12" s="350" t="str">
        <f t="shared" si="9"/>
        <v/>
      </c>
      <c r="AF12" s="106"/>
      <c r="AG12" s="114"/>
      <c r="AH12" s="117"/>
      <c r="AI12" s="114"/>
      <c r="AJ12" s="117"/>
      <c r="AK12" s="114"/>
      <c r="AL12" s="58"/>
      <c r="AM12" s="71"/>
      <c r="AN12" s="58"/>
      <c r="AO12" s="114"/>
      <c r="AP12" s="106"/>
      <c r="AQ12" s="350" t="str">
        <f t="shared" si="3"/>
        <v/>
      </c>
      <c r="AR12" s="106"/>
      <c r="AS12" s="350" t="str">
        <f t="shared" si="4"/>
        <v/>
      </c>
    </row>
    <row r="13" spans="1:45" ht="21" customHeight="1">
      <c r="A13" s="582"/>
      <c r="B13" s="583"/>
      <c r="C13" s="329" t="str">
        <f t="shared" si="10"/>
        <v>TN0020621</v>
      </c>
      <c r="D13" s="329" t="str">
        <f t="shared" si="5"/>
        <v>External Outfall</v>
      </c>
      <c r="E13" s="328" t="str">
        <f t="shared" si="6"/>
        <v>001</v>
      </c>
      <c r="F13" s="329">
        <f t="shared" si="7"/>
        <v>2024</v>
      </c>
      <c r="G13" s="329" t="s">
        <v>329</v>
      </c>
      <c r="H13" s="330">
        <v>10</v>
      </c>
      <c r="I13" s="104"/>
      <c r="J13" s="110"/>
      <c r="K13" s="110"/>
      <c r="L13" s="110"/>
      <c r="M13" s="105"/>
      <c r="N13" s="105"/>
      <c r="O13" s="113"/>
      <c r="P13" s="116"/>
      <c r="Q13" s="105"/>
      <c r="R13" s="350" t="str">
        <f t="shared" si="11"/>
        <v/>
      </c>
      <c r="S13" s="350" t="str">
        <f t="shared" si="8"/>
        <v/>
      </c>
      <c r="T13" s="105"/>
      <c r="U13" s="113"/>
      <c r="V13" s="616"/>
      <c r="W13" s="110"/>
      <c r="X13" s="617" t="str">
        <f t="shared" si="0"/>
        <v/>
      </c>
      <c r="Y13" s="617" t="str">
        <f t="shared" si="1"/>
        <v/>
      </c>
      <c r="Z13" s="110"/>
      <c r="AA13" s="618"/>
      <c r="AB13" s="116"/>
      <c r="AC13" s="105"/>
      <c r="AD13" s="350" t="str">
        <f t="shared" si="2"/>
        <v/>
      </c>
      <c r="AE13" s="350" t="str">
        <f t="shared" si="9"/>
        <v/>
      </c>
      <c r="AF13" s="105"/>
      <c r="AG13" s="113"/>
      <c r="AH13" s="116"/>
      <c r="AI13" s="113"/>
      <c r="AJ13" s="116"/>
      <c r="AK13" s="113"/>
      <c r="AL13" s="56"/>
      <c r="AM13" s="70"/>
      <c r="AN13" s="56"/>
      <c r="AO13" s="113"/>
      <c r="AP13" s="105"/>
      <c r="AQ13" s="350" t="str">
        <f t="shared" si="3"/>
        <v/>
      </c>
      <c r="AR13" s="105"/>
      <c r="AS13" s="350" t="str">
        <f t="shared" si="4"/>
        <v/>
      </c>
    </row>
    <row r="14" spans="1:45" ht="21" customHeight="1">
      <c r="A14" s="582"/>
      <c r="B14" s="583"/>
      <c r="C14" s="329" t="str">
        <f t="shared" si="10"/>
        <v>TN0020621</v>
      </c>
      <c r="D14" s="329" t="str">
        <f t="shared" si="5"/>
        <v>External Outfall</v>
      </c>
      <c r="E14" s="328" t="str">
        <f t="shared" si="6"/>
        <v>001</v>
      </c>
      <c r="F14" s="329">
        <f t="shared" si="7"/>
        <v>2024</v>
      </c>
      <c r="G14" s="329" t="s">
        <v>329</v>
      </c>
      <c r="H14" s="330">
        <v>11</v>
      </c>
      <c r="I14" s="108"/>
      <c r="J14" s="111"/>
      <c r="K14" s="111"/>
      <c r="L14" s="111"/>
      <c r="M14" s="106"/>
      <c r="N14" s="106"/>
      <c r="O14" s="114"/>
      <c r="P14" s="74"/>
      <c r="Q14" s="75"/>
      <c r="R14" s="350" t="str">
        <f t="shared" si="11"/>
        <v/>
      </c>
      <c r="S14" s="350" t="str">
        <f t="shared" si="8"/>
        <v/>
      </c>
      <c r="T14" s="106"/>
      <c r="U14" s="114"/>
      <c r="V14" s="621"/>
      <c r="W14" s="622"/>
      <c r="X14" s="617" t="str">
        <f t="shared" si="0"/>
        <v/>
      </c>
      <c r="Y14" s="617" t="str">
        <f t="shared" si="1"/>
        <v/>
      </c>
      <c r="Z14" s="111"/>
      <c r="AA14" s="620"/>
      <c r="AB14" s="74"/>
      <c r="AC14" s="75"/>
      <c r="AD14" s="350" t="str">
        <f t="shared" si="2"/>
        <v/>
      </c>
      <c r="AE14" s="350" t="str">
        <f t="shared" si="9"/>
        <v/>
      </c>
      <c r="AF14" s="75"/>
      <c r="AG14" s="76"/>
      <c r="AH14" s="117"/>
      <c r="AI14" s="114"/>
      <c r="AJ14" s="117"/>
      <c r="AK14" s="114"/>
      <c r="AL14" s="58"/>
      <c r="AM14" s="71"/>
      <c r="AN14" s="58"/>
      <c r="AO14" s="114"/>
      <c r="AP14" s="75"/>
      <c r="AQ14" s="350" t="str">
        <f t="shared" si="3"/>
        <v/>
      </c>
      <c r="AR14" s="75"/>
      <c r="AS14" s="350" t="str">
        <f t="shared" si="4"/>
        <v/>
      </c>
    </row>
    <row r="15" spans="1:45" ht="21" customHeight="1">
      <c r="A15" s="582"/>
      <c r="B15" s="583"/>
      <c r="C15" s="329" t="str">
        <f t="shared" si="10"/>
        <v>TN0020621</v>
      </c>
      <c r="D15" s="329" t="str">
        <f t="shared" si="5"/>
        <v>External Outfall</v>
      </c>
      <c r="E15" s="328" t="str">
        <f t="shared" si="6"/>
        <v>001</v>
      </c>
      <c r="F15" s="329">
        <f t="shared" si="7"/>
        <v>2024</v>
      </c>
      <c r="G15" s="329" t="s">
        <v>329</v>
      </c>
      <c r="H15" s="330">
        <v>12</v>
      </c>
      <c r="I15" s="104"/>
      <c r="J15" s="110"/>
      <c r="K15" s="110"/>
      <c r="L15" s="110"/>
      <c r="M15" s="105"/>
      <c r="N15" s="105"/>
      <c r="O15" s="113"/>
      <c r="P15" s="116"/>
      <c r="Q15" s="105"/>
      <c r="R15" s="350" t="str">
        <f>IF(Q15&lt;&gt;0,(8.34*L15*Q15),"")</f>
        <v/>
      </c>
      <c r="S15" s="350" t="str">
        <f t="shared" si="8"/>
        <v/>
      </c>
      <c r="T15" s="105"/>
      <c r="U15" s="113"/>
      <c r="V15" s="616"/>
      <c r="W15" s="110"/>
      <c r="X15" s="617" t="str">
        <f t="shared" si="0"/>
        <v/>
      </c>
      <c r="Y15" s="617" t="str">
        <f t="shared" si="1"/>
        <v/>
      </c>
      <c r="Z15" s="110"/>
      <c r="AA15" s="618"/>
      <c r="AB15" s="116"/>
      <c r="AC15" s="105"/>
      <c r="AD15" s="350" t="str">
        <f t="shared" si="2"/>
        <v/>
      </c>
      <c r="AE15" s="350" t="str">
        <f t="shared" si="9"/>
        <v/>
      </c>
      <c r="AF15" s="105"/>
      <c r="AG15" s="113"/>
      <c r="AH15" s="116"/>
      <c r="AI15" s="113"/>
      <c r="AJ15" s="116"/>
      <c r="AK15" s="113"/>
      <c r="AL15" s="56"/>
      <c r="AM15" s="70"/>
      <c r="AN15" s="56"/>
      <c r="AO15" s="113"/>
      <c r="AP15" s="105"/>
      <c r="AQ15" s="350" t="str">
        <f t="shared" si="3"/>
        <v/>
      </c>
      <c r="AR15" s="105"/>
      <c r="AS15" s="350" t="str">
        <f t="shared" si="4"/>
        <v/>
      </c>
    </row>
    <row r="16" spans="1:45" ht="21" customHeight="1">
      <c r="A16" s="582"/>
      <c r="B16" s="583"/>
      <c r="C16" s="329" t="str">
        <f t="shared" si="10"/>
        <v>TN0020621</v>
      </c>
      <c r="D16" s="329" t="str">
        <f t="shared" si="5"/>
        <v>External Outfall</v>
      </c>
      <c r="E16" s="328" t="str">
        <f t="shared" si="6"/>
        <v>001</v>
      </c>
      <c r="F16" s="329">
        <f t="shared" si="7"/>
        <v>2024</v>
      </c>
      <c r="G16" s="329" t="s">
        <v>329</v>
      </c>
      <c r="H16" s="330">
        <v>13</v>
      </c>
      <c r="I16" s="108"/>
      <c r="J16" s="111"/>
      <c r="K16" s="111"/>
      <c r="L16" s="111"/>
      <c r="M16" s="106"/>
      <c r="N16" s="106"/>
      <c r="O16" s="114"/>
      <c r="P16" s="74"/>
      <c r="Q16" s="75"/>
      <c r="R16" s="350" t="str">
        <f t="shared" si="11"/>
        <v/>
      </c>
      <c r="S16" s="350" t="str">
        <f t="shared" si="8"/>
        <v/>
      </c>
      <c r="T16" s="106"/>
      <c r="U16" s="114"/>
      <c r="V16" s="621"/>
      <c r="W16" s="622"/>
      <c r="X16" s="617" t="str">
        <f t="shared" si="0"/>
        <v/>
      </c>
      <c r="Y16" s="617" t="str">
        <f t="shared" si="1"/>
        <v/>
      </c>
      <c r="Z16" s="111"/>
      <c r="AA16" s="620"/>
      <c r="AB16" s="74"/>
      <c r="AC16" s="75"/>
      <c r="AD16" s="350" t="str">
        <f t="shared" si="2"/>
        <v/>
      </c>
      <c r="AE16" s="350" t="str">
        <f t="shared" si="9"/>
        <v/>
      </c>
      <c r="AF16" s="75"/>
      <c r="AG16" s="76"/>
      <c r="AH16" s="74"/>
      <c r="AI16" s="76"/>
      <c r="AJ16" s="74"/>
      <c r="AK16" s="76"/>
      <c r="AL16" s="77"/>
      <c r="AM16" s="33"/>
      <c r="AN16" s="77"/>
      <c r="AO16" s="76"/>
      <c r="AP16" s="75"/>
      <c r="AQ16" s="350" t="str">
        <f t="shared" si="3"/>
        <v/>
      </c>
      <c r="AR16" s="75"/>
      <c r="AS16" s="350" t="str">
        <f t="shared" si="4"/>
        <v/>
      </c>
    </row>
    <row r="17" spans="1:45" ht="21" customHeight="1">
      <c r="A17" s="582"/>
      <c r="B17" s="583"/>
      <c r="C17" s="329" t="str">
        <f t="shared" si="10"/>
        <v>TN0020621</v>
      </c>
      <c r="D17" s="329" t="str">
        <f t="shared" si="5"/>
        <v>External Outfall</v>
      </c>
      <c r="E17" s="328" t="str">
        <f t="shared" si="6"/>
        <v>001</v>
      </c>
      <c r="F17" s="329">
        <f t="shared" si="7"/>
        <v>2024</v>
      </c>
      <c r="G17" s="329" t="s">
        <v>329</v>
      </c>
      <c r="H17" s="330">
        <v>14</v>
      </c>
      <c r="I17" s="104"/>
      <c r="J17" s="110"/>
      <c r="K17" s="110"/>
      <c r="L17" s="110"/>
      <c r="M17" s="105"/>
      <c r="N17" s="105"/>
      <c r="O17" s="113"/>
      <c r="P17" s="116"/>
      <c r="Q17" s="105"/>
      <c r="R17" s="350" t="str">
        <f t="shared" si="11"/>
        <v/>
      </c>
      <c r="S17" s="350" t="str">
        <f t="shared" si="8"/>
        <v/>
      </c>
      <c r="T17" s="105"/>
      <c r="U17" s="113"/>
      <c r="V17" s="616"/>
      <c r="W17" s="110"/>
      <c r="X17" s="617" t="str">
        <f t="shared" si="0"/>
        <v/>
      </c>
      <c r="Y17" s="617" t="str">
        <f t="shared" si="1"/>
        <v/>
      </c>
      <c r="Z17" s="110"/>
      <c r="AA17" s="618"/>
      <c r="AB17" s="116"/>
      <c r="AC17" s="105"/>
      <c r="AD17" s="350" t="str">
        <f t="shared" si="2"/>
        <v/>
      </c>
      <c r="AE17" s="350" t="str">
        <f t="shared" si="9"/>
        <v/>
      </c>
      <c r="AF17" s="105"/>
      <c r="AG17" s="113"/>
      <c r="AH17" s="116"/>
      <c r="AI17" s="113"/>
      <c r="AJ17" s="116"/>
      <c r="AK17" s="113"/>
      <c r="AL17" s="56"/>
      <c r="AM17" s="70"/>
      <c r="AN17" s="56"/>
      <c r="AO17" s="113"/>
      <c r="AP17" s="105"/>
      <c r="AQ17" s="350" t="str">
        <f t="shared" si="3"/>
        <v/>
      </c>
      <c r="AR17" s="105"/>
      <c r="AS17" s="350" t="str">
        <f t="shared" si="4"/>
        <v/>
      </c>
    </row>
    <row r="18" spans="1:45" ht="21" customHeight="1">
      <c r="A18" s="582"/>
      <c r="B18" s="583"/>
      <c r="C18" s="329" t="str">
        <f t="shared" si="10"/>
        <v>TN0020621</v>
      </c>
      <c r="D18" s="329" t="str">
        <f t="shared" si="5"/>
        <v>External Outfall</v>
      </c>
      <c r="E18" s="328" t="str">
        <f t="shared" si="6"/>
        <v>001</v>
      </c>
      <c r="F18" s="329">
        <f t="shared" si="7"/>
        <v>2024</v>
      </c>
      <c r="G18" s="329" t="s">
        <v>329</v>
      </c>
      <c r="H18" s="330">
        <v>15</v>
      </c>
      <c r="I18" s="108"/>
      <c r="J18" s="111"/>
      <c r="K18" s="111"/>
      <c r="L18" s="111"/>
      <c r="M18" s="106"/>
      <c r="N18" s="106"/>
      <c r="O18" s="114"/>
      <c r="P18" s="117"/>
      <c r="Q18" s="106"/>
      <c r="R18" s="350" t="str">
        <f>IF(Q18&lt;&gt;0,(8.34*L18*Q18),"")</f>
        <v/>
      </c>
      <c r="S18" s="350" t="str">
        <f t="shared" si="8"/>
        <v/>
      </c>
      <c r="T18" s="106"/>
      <c r="U18" s="114"/>
      <c r="V18" s="619"/>
      <c r="W18" s="111"/>
      <c r="X18" s="617" t="str">
        <f t="shared" si="0"/>
        <v/>
      </c>
      <c r="Y18" s="617" t="str">
        <f t="shared" si="1"/>
        <v/>
      </c>
      <c r="Z18" s="111"/>
      <c r="AA18" s="620"/>
      <c r="AB18" s="117"/>
      <c r="AC18" s="106"/>
      <c r="AD18" s="350" t="str">
        <f t="shared" si="2"/>
        <v/>
      </c>
      <c r="AE18" s="350" t="str">
        <f t="shared" si="9"/>
        <v/>
      </c>
      <c r="AF18" s="106"/>
      <c r="AG18" s="114"/>
      <c r="AH18" s="117"/>
      <c r="AI18" s="114"/>
      <c r="AJ18" s="117"/>
      <c r="AK18" s="114"/>
      <c r="AL18" s="58"/>
      <c r="AM18" s="71"/>
      <c r="AN18" s="58"/>
      <c r="AO18" s="114"/>
      <c r="AP18" s="106"/>
      <c r="AQ18" s="350" t="str">
        <f t="shared" si="3"/>
        <v/>
      </c>
      <c r="AR18" s="106"/>
      <c r="AS18" s="350" t="str">
        <f t="shared" si="4"/>
        <v/>
      </c>
    </row>
    <row r="19" spans="1:45" ht="21" customHeight="1">
      <c r="A19" s="582"/>
      <c r="B19" s="583"/>
      <c r="C19" s="329" t="str">
        <f t="shared" si="10"/>
        <v>TN0020621</v>
      </c>
      <c r="D19" s="329" t="str">
        <f t="shared" si="5"/>
        <v>External Outfall</v>
      </c>
      <c r="E19" s="328" t="str">
        <f t="shared" si="6"/>
        <v>001</v>
      </c>
      <c r="F19" s="329">
        <f t="shared" si="7"/>
        <v>2024</v>
      </c>
      <c r="G19" s="329" t="s">
        <v>329</v>
      </c>
      <c r="H19" s="330">
        <v>16</v>
      </c>
      <c r="I19" s="104"/>
      <c r="J19" s="110"/>
      <c r="K19" s="110"/>
      <c r="L19" s="110"/>
      <c r="M19" s="105"/>
      <c r="N19" s="105"/>
      <c r="O19" s="113"/>
      <c r="P19" s="116"/>
      <c r="Q19" s="105"/>
      <c r="R19" s="350" t="str">
        <f t="shared" si="11"/>
        <v/>
      </c>
      <c r="S19" s="350" t="str">
        <f t="shared" si="8"/>
        <v/>
      </c>
      <c r="T19" s="105"/>
      <c r="U19" s="113"/>
      <c r="V19" s="616"/>
      <c r="W19" s="110"/>
      <c r="X19" s="617" t="str">
        <f t="shared" si="0"/>
        <v/>
      </c>
      <c r="Y19" s="617" t="str">
        <f t="shared" si="1"/>
        <v/>
      </c>
      <c r="Z19" s="110"/>
      <c r="AA19" s="618"/>
      <c r="AB19" s="116"/>
      <c r="AC19" s="105"/>
      <c r="AD19" s="350" t="str">
        <f t="shared" si="2"/>
        <v/>
      </c>
      <c r="AE19" s="350" t="str">
        <f t="shared" si="9"/>
        <v/>
      </c>
      <c r="AF19" s="105"/>
      <c r="AG19" s="113"/>
      <c r="AH19" s="116"/>
      <c r="AI19" s="113"/>
      <c r="AJ19" s="116"/>
      <c r="AK19" s="113"/>
      <c r="AL19" s="56"/>
      <c r="AM19" s="70"/>
      <c r="AN19" s="56"/>
      <c r="AO19" s="113"/>
      <c r="AP19" s="105"/>
      <c r="AQ19" s="350" t="str">
        <f t="shared" si="3"/>
        <v/>
      </c>
      <c r="AR19" s="105"/>
      <c r="AS19" s="350" t="str">
        <f t="shared" si="4"/>
        <v/>
      </c>
    </row>
    <row r="20" spans="1:45" ht="21" customHeight="1">
      <c r="A20" s="582"/>
      <c r="B20" s="583"/>
      <c r="C20" s="329" t="str">
        <f t="shared" si="10"/>
        <v>TN0020621</v>
      </c>
      <c r="D20" s="329" t="str">
        <f t="shared" si="5"/>
        <v>External Outfall</v>
      </c>
      <c r="E20" s="328" t="str">
        <f t="shared" si="6"/>
        <v>001</v>
      </c>
      <c r="F20" s="329">
        <f t="shared" si="7"/>
        <v>2024</v>
      </c>
      <c r="G20" s="329" t="s">
        <v>329</v>
      </c>
      <c r="H20" s="330">
        <v>17</v>
      </c>
      <c r="I20" s="108"/>
      <c r="J20" s="111"/>
      <c r="K20" s="111"/>
      <c r="L20" s="111"/>
      <c r="M20" s="106"/>
      <c r="N20" s="106"/>
      <c r="O20" s="114"/>
      <c r="P20" s="117"/>
      <c r="Q20" s="106"/>
      <c r="R20" s="350" t="str">
        <f t="shared" si="11"/>
        <v/>
      </c>
      <c r="S20" s="350" t="str">
        <f t="shared" si="8"/>
        <v/>
      </c>
      <c r="T20" s="106"/>
      <c r="U20" s="114"/>
      <c r="V20" s="619"/>
      <c r="W20" s="111"/>
      <c r="X20" s="617" t="str">
        <f t="shared" si="0"/>
        <v/>
      </c>
      <c r="Y20" s="617" t="str">
        <f t="shared" si="1"/>
        <v/>
      </c>
      <c r="Z20" s="111"/>
      <c r="AA20" s="620"/>
      <c r="AB20" s="117"/>
      <c r="AC20" s="106"/>
      <c r="AD20" s="350" t="str">
        <f t="shared" si="2"/>
        <v/>
      </c>
      <c r="AE20" s="350" t="str">
        <f t="shared" si="9"/>
        <v/>
      </c>
      <c r="AF20" s="106"/>
      <c r="AG20" s="114"/>
      <c r="AH20" s="117"/>
      <c r="AI20" s="114"/>
      <c r="AJ20" s="117"/>
      <c r="AK20" s="114"/>
      <c r="AL20" s="58"/>
      <c r="AM20" s="71"/>
      <c r="AN20" s="58"/>
      <c r="AO20" s="114"/>
      <c r="AP20" s="106"/>
      <c r="AQ20" s="350" t="str">
        <f t="shared" si="3"/>
        <v/>
      </c>
      <c r="AR20" s="106"/>
      <c r="AS20" s="350" t="str">
        <f t="shared" si="4"/>
        <v/>
      </c>
    </row>
    <row r="21" spans="1:45" ht="21" customHeight="1">
      <c r="A21" s="582"/>
      <c r="B21" s="583"/>
      <c r="C21" s="329" t="str">
        <f t="shared" si="10"/>
        <v>TN0020621</v>
      </c>
      <c r="D21" s="329" t="str">
        <f t="shared" si="5"/>
        <v>External Outfall</v>
      </c>
      <c r="E21" s="328" t="str">
        <f t="shared" si="6"/>
        <v>001</v>
      </c>
      <c r="F21" s="329">
        <f t="shared" si="7"/>
        <v>2024</v>
      </c>
      <c r="G21" s="329" t="s">
        <v>329</v>
      </c>
      <c r="H21" s="330">
        <v>18</v>
      </c>
      <c r="I21" s="104"/>
      <c r="J21" s="110"/>
      <c r="K21" s="110"/>
      <c r="L21" s="110"/>
      <c r="M21" s="105"/>
      <c r="N21" s="105"/>
      <c r="O21" s="113"/>
      <c r="P21" s="116"/>
      <c r="Q21" s="105"/>
      <c r="R21" s="350" t="str">
        <f t="shared" si="11"/>
        <v/>
      </c>
      <c r="S21" s="350" t="str">
        <f t="shared" si="8"/>
        <v/>
      </c>
      <c r="T21" s="105"/>
      <c r="U21" s="113"/>
      <c r="V21" s="616"/>
      <c r="W21" s="110"/>
      <c r="X21" s="617" t="str">
        <f t="shared" si="0"/>
        <v/>
      </c>
      <c r="Y21" s="617" t="str">
        <f t="shared" si="1"/>
        <v/>
      </c>
      <c r="Z21" s="110"/>
      <c r="AA21" s="618"/>
      <c r="AB21" s="116"/>
      <c r="AC21" s="105"/>
      <c r="AD21" s="350" t="str">
        <f t="shared" si="2"/>
        <v/>
      </c>
      <c r="AE21" s="350" t="str">
        <f t="shared" si="9"/>
        <v/>
      </c>
      <c r="AF21" s="105"/>
      <c r="AG21" s="113"/>
      <c r="AH21" s="116"/>
      <c r="AI21" s="113"/>
      <c r="AJ21" s="116"/>
      <c r="AK21" s="113"/>
      <c r="AL21" s="56"/>
      <c r="AM21" s="70"/>
      <c r="AN21" s="56"/>
      <c r="AO21" s="113"/>
      <c r="AP21" s="105"/>
      <c r="AQ21" s="350" t="str">
        <f t="shared" si="3"/>
        <v/>
      </c>
      <c r="AR21" s="105"/>
      <c r="AS21" s="350" t="str">
        <f t="shared" si="4"/>
        <v/>
      </c>
    </row>
    <row r="22" spans="1:45" ht="21" customHeight="1">
      <c r="A22" s="582"/>
      <c r="B22" s="583"/>
      <c r="C22" s="329" t="str">
        <f t="shared" si="10"/>
        <v>TN0020621</v>
      </c>
      <c r="D22" s="329" t="str">
        <f t="shared" si="5"/>
        <v>External Outfall</v>
      </c>
      <c r="E22" s="328" t="str">
        <f t="shared" si="6"/>
        <v>001</v>
      </c>
      <c r="F22" s="329">
        <f t="shared" si="7"/>
        <v>2024</v>
      </c>
      <c r="G22" s="329" t="s">
        <v>329</v>
      </c>
      <c r="H22" s="330">
        <v>19</v>
      </c>
      <c r="I22" s="108"/>
      <c r="J22" s="111"/>
      <c r="K22" s="111"/>
      <c r="L22" s="111"/>
      <c r="M22" s="106"/>
      <c r="N22" s="106"/>
      <c r="O22" s="114"/>
      <c r="P22" s="74"/>
      <c r="Q22" s="75"/>
      <c r="R22" s="350" t="str">
        <f t="shared" si="11"/>
        <v/>
      </c>
      <c r="S22" s="350" t="str">
        <f t="shared" si="8"/>
        <v/>
      </c>
      <c r="T22" s="106"/>
      <c r="U22" s="114"/>
      <c r="V22" s="621"/>
      <c r="W22" s="622"/>
      <c r="X22" s="617" t="str">
        <f t="shared" si="0"/>
        <v/>
      </c>
      <c r="Y22" s="617" t="str">
        <f t="shared" si="1"/>
        <v/>
      </c>
      <c r="Z22" s="111"/>
      <c r="AA22" s="620"/>
      <c r="AB22" s="74"/>
      <c r="AC22" s="75"/>
      <c r="AD22" s="350" t="str">
        <f t="shared" si="2"/>
        <v/>
      </c>
      <c r="AE22" s="350" t="str">
        <f t="shared" si="9"/>
        <v/>
      </c>
      <c r="AF22" s="75"/>
      <c r="AG22" s="76"/>
      <c r="AH22" s="117"/>
      <c r="AI22" s="114"/>
      <c r="AJ22" s="117"/>
      <c r="AK22" s="114"/>
      <c r="AL22" s="58"/>
      <c r="AM22" s="71"/>
      <c r="AN22" s="58"/>
      <c r="AO22" s="114"/>
      <c r="AP22" s="75"/>
      <c r="AQ22" s="350" t="str">
        <f t="shared" si="3"/>
        <v/>
      </c>
      <c r="AR22" s="75"/>
      <c r="AS22" s="350" t="str">
        <f t="shared" si="4"/>
        <v/>
      </c>
    </row>
    <row r="23" spans="1:45" ht="21" customHeight="1">
      <c r="A23" s="582"/>
      <c r="B23" s="583"/>
      <c r="C23" s="329" t="str">
        <f t="shared" si="10"/>
        <v>TN0020621</v>
      </c>
      <c r="D23" s="329" t="str">
        <f t="shared" si="5"/>
        <v>External Outfall</v>
      </c>
      <c r="E23" s="328" t="str">
        <f t="shared" si="6"/>
        <v>001</v>
      </c>
      <c r="F23" s="329">
        <f t="shared" si="7"/>
        <v>2024</v>
      </c>
      <c r="G23" s="329" t="s">
        <v>329</v>
      </c>
      <c r="H23" s="330">
        <v>20</v>
      </c>
      <c r="I23" s="104"/>
      <c r="J23" s="110"/>
      <c r="K23" s="110"/>
      <c r="L23" s="110"/>
      <c r="M23" s="105"/>
      <c r="N23" s="105"/>
      <c r="O23" s="113"/>
      <c r="P23" s="116"/>
      <c r="Q23" s="105"/>
      <c r="R23" s="350" t="str">
        <f t="shared" si="11"/>
        <v/>
      </c>
      <c r="S23" s="350" t="str">
        <f t="shared" si="8"/>
        <v/>
      </c>
      <c r="T23" s="105"/>
      <c r="U23" s="113"/>
      <c r="V23" s="616"/>
      <c r="W23" s="110"/>
      <c r="X23" s="617" t="str">
        <f t="shared" si="0"/>
        <v/>
      </c>
      <c r="Y23" s="617" t="str">
        <f t="shared" si="1"/>
        <v/>
      </c>
      <c r="Z23" s="110"/>
      <c r="AA23" s="618"/>
      <c r="AB23" s="116"/>
      <c r="AC23" s="105"/>
      <c r="AD23" s="350" t="str">
        <f t="shared" si="2"/>
        <v/>
      </c>
      <c r="AE23" s="350" t="str">
        <f t="shared" si="9"/>
        <v/>
      </c>
      <c r="AF23" s="105"/>
      <c r="AG23" s="113"/>
      <c r="AH23" s="116"/>
      <c r="AI23" s="113"/>
      <c r="AJ23" s="116"/>
      <c r="AK23" s="113"/>
      <c r="AL23" s="56"/>
      <c r="AM23" s="70"/>
      <c r="AN23" s="56"/>
      <c r="AO23" s="113"/>
      <c r="AP23" s="105"/>
      <c r="AQ23" s="350" t="str">
        <f t="shared" si="3"/>
        <v/>
      </c>
      <c r="AR23" s="105"/>
      <c r="AS23" s="350" t="str">
        <f t="shared" si="4"/>
        <v/>
      </c>
    </row>
    <row r="24" spans="1:45" ht="21" customHeight="1">
      <c r="A24" s="582"/>
      <c r="B24" s="583"/>
      <c r="C24" s="329" t="str">
        <f t="shared" si="10"/>
        <v>TN0020621</v>
      </c>
      <c r="D24" s="329" t="str">
        <f t="shared" si="5"/>
        <v>External Outfall</v>
      </c>
      <c r="E24" s="328" t="str">
        <f t="shared" si="6"/>
        <v>001</v>
      </c>
      <c r="F24" s="329">
        <f t="shared" si="7"/>
        <v>2024</v>
      </c>
      <c r="G24" s="329" t="s">
        <v>329</v>
      </c>
      <c r="H24" s="330">
        <v>21</v>
      </c>
      <c r="I24" s="108"/>
      <c r="J24" s="111"/>
      <c r="K24" s="111"/>
      <c r="L24" s="111"/>
      <c r="M24" s="106"/>
      <c r="N24" s="106"/>
      <c r="O24" s="114"/>
      <c r="P24" s="74"/>
      <c r="Q24" s="75"/>
      <c r="R24" s="350" t="str">
        <f t="shared" si="11"/>
        <v/>
      </c>
      <c r="S24" s="350" t="str">
        <f t="shared" si="8"/>
        <v/>
      </c>
      <c r="T24" s="106"/>
      <c r="U24" s="114"/>
      <c r="V24" s="621"/>
      <c r="W24" s="622"/>
      <c r="X24" s="617" t="str">
        <f t="shared" si="0"/>
        <v/>
      </c>
      <c r="Y24" s="617" t="str">
        <f t="shared" si="1"/>
        <v/>
      </c>
      <c r="Z24" s="111"/>
      <c r="AA24" s="620"/>
      <c r="AB24" s="74"/>
      <c r="AC24" s="75"/>
      <c r="AD24" s="350" t="str">
        <f t="shared" si="2"/>
        <v/>
      </c>
      <c r="AE24" s="350" t="str">
        <f t="shared" si="9"/>
        <v/>
      </c>
      <c r="AF24" s="75"/>
      <c r="AG24" s="76"/>
      <c r="AH24" s="117"/>
      <c r="AI24" s="114"/>
      <c r="AJ24" s="117"/>
      <c r="AK24" s="114"/>
      <c r="AL24" s="58"/>
      <c r="AM24" s="71"/>
      <c r="AN24" s="58"/>
      <c r="AO24" s="114"/>
      <c r="AP24" s="75"/>
      <c r="AQ24" s="350" t="str">
        <f t="shared" si="3"/>
        <v/>
      </c>
      <c r="AR24" s="75"/>
      <c r="AS24" s="350" t="str">
        <f t="shared" si="4"/>
        <v/>
      </c>
    </row>
    <row r="25" spans="1:45" ht="21" customHeight="1">
      <c r="A25" s="582"/>
      <c r="B25" s="583"/>
      <c r="C25" s="329" t="str">
        <f t="shared" si="10"/>
        <v>TN0020621</v>
      </c>
      <c r="D25" s="329" t="str">
        <f t="shared" si="5"/>
        <v>External Outfall</v>
      </c>
      <c r="E25" s="328" t="str">
        <f t="shared" si="6"/>
        <v>001</v>
      </c>
      <c r="F25" s="329">
        <f t="shared" si="7"/>
        <v>2024</v>
      </c>
      <c r="G25" s="329" t="s">
        <v>329</v>
      </c>
      <c r="H25" s="330">
        <v>22</v>
      </c>
      <c r="I25" s="104"/>
      <c r="J25" s="110"/>
      <c r="K25" s="110"/>
      <c r="L25" s="110"/>
      <c r="M25" s="105"/>
      <c r="N25" s="105"/>
      <c r="O25" s="113"/>
      <c r="P25" s="116"/>
      <c r="Q25" s="105"/>
      <c r="R25" s="350" t="str">
        <f t="shared" si="11"/>
        <v/>
      </c>
      <c r="S25" s="350" t="str">
        <f t="shared" si="8"/>
        <v/>
      </c>
      <c r="T25" s="105"/>
      <c r="U25" s="113"/>
      <c r="V25" s="616"/>
      <c r="W25" s="110"/>
      <c r="X25" s="617" t="str">
        <f t="shared" si="0"/>
        <v/>
      </c>
      <c r="Y25" s="617" t="str">
        <f t="shared" si="1"/>
        <v/>
      </c>
      <c r="Z25" s="110"/>
      <c r="AA25" s="618"/>
      <c r="AB25" s="116"/>
      <c r="AC25" s="105"/>
      <c r="AD25" s="350" t="str">
        <f t="shared" si="2"/>
        <v/>
      </c>
      <c r="AE25" s="350" t="str">
        <f t="shared" si="9"/>
        <v/>
      </c>
      <c r="AF25" s="105"/>
      <c r="AG25" s="113"/>
      <c r="AH25" s="116"/>
      <c r="AI25" s="113"/>
      <c r="AJ25" s="116"/>
      <c r="AK25" s="113"/>
      <c r="AL25" s="56"/>
      <c r="AM25" s="70"/>
      <c r="AN25" s="56"/>
      <c r="AO25" s="113"/>
      <c r="AP25" s="105"/>
      <c r="AQ25" s="350" t="str">
        <f t="shared" si="3"/>
        <v/>
      </c>
      <c r="AR25" s="105"/>
      <c r="AS25" s="350" t="str">
        <f t="shared" si="4"/>
        <v/>
      </c>
    </row>
    <row r="26" spans="1:45" ht="21" customHeight="1">
      <c r="A26" s="582"/>
      <c r="B26" s="583"/>
      <c r="C26" s="329" t="str">
        <f t="shared" si="10"/>
        <v>TN0020621</v>
      </c>
      <c r="D26" s="329" t="str">
        <f t="shared" si="5"/>
        <v>External Outfall</v>
      </c>
      <c r="E26" s="328" t="str">
        <f t="shared" si="6"/>
        <v>001</v>
      </c>
      <c r="F26" s="329">
        <f t="shared" si="7"/>
        <v>2024</v>
      </c>
      <c r="G26" s="329" t="s">
        <v>329</v>
      </c>
      <c r="H26" s="330">
        <v>23</v>
      </c>
      <c r="I26" s="108"/>
      <c r="J26" s="111"/>
      <c r="K26" s="111"/>
      <c r="L26" s="111"/>
      <c r="M26" s="106"/>
      <c r="N26" s="106"/>
      <c r="O26" s="114"/>
      <c r="P26" s="117"/>
      <c r="Q26" s="106"/>
      <c r="R26" s="350" t="str">
        <f>IF(Q26&lt;&gt;0,(8.34*L26*Q26),"")</f>
        <v/>
      </c>
      <c r="S26" s="350" t="str">
        <f t="shared" si="8"/>
        <v/>
      </c>
      <c r="T26" s="106"/>
      <c r="U26" s="114"/>
      <c r="V26" s="619"/>
      <c r="W26" s="111"/>
      <c r="X26" s="617" t="str">
        <f t="shared" si="0"/>
        <v/>
      </c>
      <c r="Y26" s="617" t="str">
        <f t="shared" si="1"/>
        <v/>
      </c>
      <c r="Z26" s="111"/>
      <c r="AA26" s="620"/>
      <c r="AB26" s="117"/>
      <c r="AC26" s="106"/>
      <c r="AD26" s="350" t="str">
        <f t="shared" si="2"/>
        <v/>
      </c>
      <c r="AE26" s="350" t="str">
        <f t="shared" si="9"/>
        <v/>
      </c>
      <c r="AF26" s="106"/>
      <c r="AG26" s="114"/>
      <c r="AH26" s="117"/>
      <c r="AI26" s="114"/>
      <c r="AJ26" s="117"/>
      <c r="AK26" s="114"/>
      <c r="AL26" s="58"/>
      <c r="AM26" s="71"/>
      <c r="AN26" s="58"/>
      <c r="AO26" s="114"/>
      <c r="AP26" s="106"/>
      <c r="AQ26" s="350" t="str">
        <f t="shared" si="3"/>
        <v/>
      </c>
      <c r="AR26" s="106"/>
      <c r="AS26" s="350" t="str">
        <f t="shared" si="4"/>
        <v/>
      </c>
    </row>
    <row r="27" spans="1:45" ht="21" customHeight="1">
      <c r="A27" s="582"/>
      <c r="B27" s="583"/>
      <c r="C27" s="329" t="str">
        <f t="shared" si="10"/>
        <v>TN0020621</v>
      </c>
      <c r="D27" s="329" t="str">
        <f t="shared" si="5"/>
        <v>External Outfall</v>
      </c>
      <c r="E27" s="328" t="str">
        <f t="shared" si="6"/>
        <v>001</v>
      </c>
      <c r="F27" s="329">
        <f t="shared" si="7"/>
        <v>2024</v>
      </c>
      <c r="G27" s="329" t="s">
        <v>329</v>
      </c>
      <c r="H27" s="330">
        <v>24</v>
      </c>
      <c r="I27" s="104"/>
      <c r="J27" s="110"/>
      <c r="K27" s="110"/>
      <c r="L27" s="110"/>
      <c r="M27" s="105"/>
      <c r="N27" s="105"/>
      <c r="O27" s="113"/>
      <c r="P27" s="116"/>
      <c r="Q27" s="105"/>
      <c r="R27" s="350" t="str">
        <f t="shared" si="11"/>
        <v/>
      </c>
      <c r="S27" s="350" t="str">
        <f t="shared" si="8"/>
        <v/>
      </c>
      <c r="T27" s="105"/>
      <c r="U27" s="113"/>
      <c r="V27" s="616"/>
      <c r="W27" s="110"/>
      <c r="X27" s="617" t="str">
        <f t="shared" si="0"/>
        <v/>
      </c>
      <c r="Y27" s="617" t="str">
        <f t="shared" si="1"/>
        <v/>
      </c>
      <c r="Z27" s="110"/>
      <c r="AA27" s="618"/>
      <c r="AB27" s="116"/>
      <c r="AC27" s="105"/>
      <c r="AD27" s="350" t="str">
        <f t="shared" si="2"/>
        <v/>
      </c>
      <c r="AE27" s="350" t="str">
        <f t="shared" si="9"/>
        <v/>
      </c>
      <c r="AF27" s="105"/>
      <c r="AG27" s="113"/>
      <c r="AH27" s="116"/>
      <c r="AI27" s="113"/>
      <c r="AJ27" s="116"/>
      <c r="AK27" s="113"/>
      <c r="AL27" s="56"/>
      <c r="AM27" s="70"/>
      <c r="AN27" s="56"/>
      <c r="AO27" s="113"/>
      <c r="AP27" s="105"/>
      <c r="AQ27" s="350" t="str">
        <f t="shared" si="3"/>
        <v/>
      </c>
      <c r="AR27" s="105"/>
      <c r="AS27" s="350" t="str">
        <f t="shared" si="4"/>
        <v/>
      </c>
    </row>
    <row r="28" spans="1:45" ht="21" customHeight="1">
      <c r="A28" s="582"/>
      <c r="B28" s="583"/>
      <c r="C28" s="329" t="str">
        <f t="shared" si="10"/>
        <v>TN0020621</v>
      </c>
      <c r="D28" s="329" t="str">
        <f t="shared" si="5"/>
        <v>External Outfall</v>
      </c>
      <c r="E28" s="328" t="str">
        <f t="shared" si="6"/>
        <v>001</v>
      </c>
      <c r="F28" s="329">
        <f t="shared" si="7"/>
        <v>2024</v>
      </c>
      <c r="G28" s="329" t="s">
        <v>329</v>
      </c>
      <c r="H28" s="330">
        <v>25</v>
      </c>
      <c r="I28" s="108"/>
      <c r="J28" s="111"/>
      <c r="K28" s="111"/>
      <c r="L28" s="111"/>
      <c r="M28" s="106"/>
      <c r="N28" s="106"/>
      <c r="O28" s="114"/>
      <c r="P28" s="74"/>
      <c r="Q28" s="75"/>
      <c r="R28" s="350" t="str">
        <f t="shared" si="11"/>
        <v/>
      </c>
      <c r="S28" s="350" t="str">
        <f t="shared" si="8"/>
        <v/>
      </c>
      <c r="T28" s="106"/>
      <c r="U28" s="114"/>
      <c r="V28" s="621"/>
      <c r="W28" s="622"/>
      <c r="X28" s="617" t="str">
        <f t="shared" si="0"/>
        <v/>
      </c>
      <c r="Y28" s="617" t="str">
        <f t="shared" si="1"/>
        <v/>
      </c>
      <c r="Z28" s="111"/>
      <c r="AA28" s="620"/>
      <c r="AB28" s="74"/>
      <c r="AC28" s="75"/>
      <c r="AD28" s="350" t="str">
        <f t="shared" si="2"/>
        <v/>
      </c>
      <c r="AE28" s="350" t="str">
        <f t="shared" si="9"/>
        <v/>
      </c>
      <c r="AF28" s="75"/>
      <c r="AG28" s="76"/>
      <c r="AH28" s="117"/>
      <c r="AI28" s="114"/>
      <c r="AJ28" s="117"/>
      <c r="AK28" s="114"/>
      <c r="AL28" s="58"/>
      <c r="AM28" s="71"/>
      <c r="AN28" s="58"/>
      <c r="AO28" s="114"/>
      <c r="AP28" s="75"/>
      <c r="AQ28" s="350" t="str">
        <f t="shared" si="3"/>
        <v/>
      </c>
      <c r="AR28" s="75"/>
      <c r="AS28" s="350" t="str">
        <f t="shared" si="4"/>
        <v/>
      </c>
    </row>
    <row r="29" spans="1:45" ht="21" customHeight="1">
      <c r="A29" s="582"/>
      <c r="B29" s="583"/>
      <c r="C29" s="329" t="str">
        <f t="shared" si="10"/>
        <v>TN0020621</v>
      </c>
      <c r="D29" s="329" t="str">
        <f t="shared" si="5"/>
        <v>External Outfall</v>
      </c>
      <c r="E29" s="328" t="str">
        <f t="shared" si="6"/>
        <v>001</v>
      </c>
      <c r="F29" s="329">
        <f t="shared" si="7"/>
        <v>2024</v>
      </c>
      <c r="G29" s="329" t="s">
        <v>329</v>
      </c>
      <c r="H29" s="330">
        <v>26</v>
      </c>
      <c r="I29" s="104"/>
      <c r="J29" s="110"/>
      <c r="K29" s="110"/>
      <c r="L29" s="110"/>
      <c r="M29" s="105"/>
      <c r="N29" s="105"/>
      <c r="O29" s="113"/>
      <c r="P29" s="116"/>
      <c r="Q29" s="105"/>
      <c r="R29" s="350" t="str">
        <f t="shared" si="11"/>
        <v/>
      </c>
      <c r="S29" s="350" t="str">
        <f t="shared" si="8"/>
        <v/>
      </c>
      <c r="T29" s="105"/>
      <c r="U29" s="113"/>
      <c r="V29" s="616"/>
      <c r="W29" s="110"/>
      <c r="X29" s="617" t="str">
        <f t="shared" si="0"/>
        <v/>
      </c>
      <c r="Y29" s="617" t="str">
        <f t="shared" si="1"/>
        <v/>
      </c>
      <c r="Z29" s="110"/>
      <c r="AA29" s="618"/>
      <c r="AB29" s="116"/>
      <c r="AC29" s="105"/>
      <c r="AD29" s="350" t="str">
        <f t="shared" si="2"/>
        <v/>
      </c>
      <c r="AE29" s="350" t="str">
        <f t="shared" si="9"/>
        <v/>
      </c>
      <c r="AF29" s="105"/>
      <c r="AG29" s="113"/>
      <c r="AH29" s="116"/>
      <c r="AI29" s="113"/>
      <c r="AJ29" s="116"/>
      <c r="AK29" s="113"/>
      <c r="AL29" s="56"/>
      <c r="AM29" s="70"/>
      <c r="AN29" s="56"/>
      <c r="AO29" s="113"/>
      <c r="AP29" s="105"/>
      <c r="AQ29" s="350" t="str">
        <f t="shared" si="3"/>
        <v/>
      </c>
      <c r="AR29" s="105"/>
      <c r="AS29" s="350" t="str">
        <f t="shared" si="4"/>
        <v/>
      </c>
    </row>
    <row r="30" spans="1:45" ht="21" customHeight="1">
      <c r="A30" s="582"/>
      <c r="B30" s="583"/>
      <c r="C30" s="329" t="str">
        <f t="shared" si="10"/>
        <v>TN0020621</v>
      </c>
      <c r="D30" s="329" t="str">
        <f t="shared" si="5"/>
        <v>External Outfall</v>
      </c>
      <c r="E30" s="328" t="str">
        <f t="shared" si="6"/>
        <v>001</v>
      </c>
      <c r="F30" s="329">
        <f t="shared" si="7"/>
        <v>2024</v>
      </c>
      <c r="G30" s="329" t="s">
        <v>329</v>
      </c>
      <c r="H30" s="330">
        <v>27</v>
      </c>
      <c r="I30" s="108"/>
      <c r="J30" s="146"/>
      <c r="K30" s="146"/>
      <c r="L30" s="146"/>
      <c r="M30" s="106"/>
      <c r="N30" s="106"/>
      <c r="O30" s="114"/>
      <c r="P30" s="74"/>
      <c r="Q30" s="75"/>
      <c r="R30" s="350" t="str">
        <f t="shared" si="11"/>
        <v/>
      </c>
      <c r="S30" s="350" t="str">
        <f t="shared" si="8"/>
        <v/>
      </c>
      <c r="T30" s="106"/>
      <c r="U30" s="114"/>
      <c r="V30" s="621"/>
      <c r="W30" s="622"/>
      <c r="X30" s="617" t="str">
        <f t="shared" si="0"/>
        <v/>
      </c>
      <c r="Y30" s="617" t="str">
        <f t="shared" si="1"/>
        <v/>
      </c>
      <c r="Z30" s="111"/>
      <c r="AA30" s="620"/>
      <c r="AB30" s="74"/>
      <c r="AC30" s="75"/>
      <c r="AD30" s="350" t="str">
        <f t="shared" si="2"/>
        <v/>
      </c>
      <c r="AE30" s="350" t="str">
        <f t="shared" si="9"/>
        <v/>
      </c>
      <c r="AF30" s="75"/>
      <c r="AG30" s="76"/>
      <c r="AH30" s="117"/>
      <c r="AI30" s="114"/>
      <c r="AJ30" s="117"/>
      <c r="AK30" s="114"/>
      <c r="AL30" s="58"/>
      <c r="AM30" s="71"/>
      <c r="AN30" s="58"/>
      <c r="AO30" s="114"/>
      <c r="AP30" s="75"/>
      <c r="AQ30" s="350" t="str">
        <f t="shared" si="3"/>
        <v/>
      </c>
      <c r="AR30" s="75"/>
      <c r="AS30" s="350" t="str">
        <f t="shared" si="4"/>
        <v/>
      </c>
    </row>
    <row r="31" spans="1:45" ht="21" customHeight="1">
      <c r="A31" s="582"/>
      <c r="B31" s="583"/>
      <c r="C31" s="329" t="str">
        <f t="shared" si="10"/>
        <v>TN0020621</v>
      </c>
      <c r="D31" s="329" t="str">
        <f t="shared" si="5"/>
        <v>External Outfall</v>
      </c>
      <c r="E31" s="328" t="str">
        <f t="shared" si="6"/>
        <v>001</v>
      </c>
      <c r="F31" s="329">
        <f t="shared" si="7"/>
        <v>2024</v>
      </c>
      <c r="G31" s="329" t="s">
        <v>329</v>
      </c>
      <c r="H31" s="330">
        <v>28</v>
      </c>
      <c r="I31" s="104"/>
      <c r="J31" s="110"/>
      <c r="K31" s="110"/>
      <c r="L31" s="110"/>
      <c r="M31" s="105"/>
      <c r="N31" s="105"/>
      <c r="O31" s="113"/>
      <c r="P31" s="116"/>
      <c r="Q31" s="105"/>
      <c r="R31" s="350" t="str">
        <f t="shared" si="11"/>
        <v/>
      </c>
      <c r="S31" s="350" t="str">
        <f t="shared" si="8"/>
        <v/>
      </c>
      <c r="T31" s="105"/>
      <c r="U31" s="113"/>
      <c r="V31" s="616"/>
      <c r="W31" s="110"/>
      <c r="X31" s="617" t="str">
        <f t="shared" si="0"/>
        <v/>
      </c>
      <c r="Y31" s="617" t="str">
        <f t="shared" si="1"/>
        <v/>
      </c>
      <c r="Z31" s="110"/>
      <c r="AA31" s="618"/>
      <c r="AB31" s="116"/>
      <c r="AC31" s="105"/>
      <c r="AD31" s="350" t="str">
        <f t="shared" si="2"/>
        <v/>
      </c>
      <c r="AE31" s="350" t="str">
        <f t="shared" si="9"/>
        <v/>
      </c>
      <c r="AF31" s="105"/>
      <c r="AG31" s="113"/>
      <c r="AH31" s="116"/>
      <c r="AI31" s="113"/>
      <c r="AJ31" s="116"/>
      <c r="AK31" s="113"/>
      <c r="AL31" s="56"/>
      <c r="AM31" s="70"/>
      <c r="AN31" s="56"/>
      <c r="AO31" s="113"/>
      <c r="AP31" s="105"/>
      <c r="AQ31" s="350" t="str">
        <f t="shared" si="3"/>
        <v/>
      </c>
      <c r="AR31" s="105"/>
      <c r="AS31" s="350" t="str">
        <f t="shared" si="4"/>
        <v/>
      </c>
    </row>
    <row r="32" spans="1:45" ht="21" customHeight="1">
      <c r="A32" s="582"/>
      <c r="B32" s="583"/>
      <c r="C32" s="329" t="str">
        <f t="shared" si="10"/>
        <v>TN0020621</v>
      </c>
      <c r="D32" s="329" t="str">
        <f t="shared" si="5"/>
        <v>External Outfall</v>
      </c>
      <c r="E32" s="328" t="str">
        <f t="shared" si="6"/>
        <v>001</v>
      </c>
      <c r="F32" s="329">
        <f t="shared" si="7"/>
        <v>2024</v>
      </c>
      <c r="G32" s="329" t="s">
        <v>329</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8"/>
      <c r="AO32" s="114"/>
      <c r="AP32" s="106"/>
      <c r="AQ32" s="350" t="str">
        <f t="shared" si="3"/>
        <v/>
      </c>
      <c r="AR32" s="106"/>
      <c r="AS32" s="350" t="str">
        <f t="shared" si="4"/>
        <v/>
      </c>
    </row>
    <row r="33" spans="1:45" ht="21" customHeight="1" thickBot="1">
      <c r="A33" s="584"/>
      <c r="B33" s="585"/>
      <c r="C33" s="329" t="str">
        <f t="shared" si="10"/>
        <v>TN0020621</v>
      </c>
      <c r="D33" s="329" t="str">
        <f t="shared" si="5"/>
        <v>External Outfall</v>
      </c>
      <c r="E33" s="328" t="str">
        <f t="shared" si="6"/>
        <v>001</v>
      </c>
      <c r="F33" s="329">
        <f t="shared" si="7"/>
        <v>2024</v>
      </c>
      <c r="G33" s="329" t="s">
        <v>329</v>
      </c>
      <c r="H33" s="333">
        <v>30</v>
      </c>
      <c r="I33" s="104"/>
      <c r="J33" s="110"/>
      <c r="K33" s="110"/>
      <c r="L33" s="110"/>
      <c r="M33" s="105"/>
      <c r="N33" s="105"/>
      <c r="O33" s="113"/>
      <c r="P33" s="116"/>
      <c r="Q33" s="105"/>
      <c r="R33" s="350" t="str">
        <f>IF(Q33&lt;&gt;0,(8.34*L33*Q33),"")</f>
        <v/>
      </c>
      <c r="S33" s="350" t="str">
        <f t="shared" si="8"/>
        <v/>
      </c>
      <c r="T33" s="105"/>
      <c r="U33" s="113"/>
      <c r="V33" s="616"/>
      <c r="W33" s="110"/>
      <c r="X33" s="617" t="str">
        <f t="shared" si="0"/>
        <v/>
      </c>
      <c r="Y33" s="617" t="str">
        <f t="shared" si="1"/>
        <v/>
      </c>
      <c r="Z33" s="110"/>
      <c r="AA33" s="618"/>
      <c r="AB33" s="116"/>
      <c r="AC33" s="105"/>
      <c r="AD33" s="350" t="str">
        <f t="shared" si="2"/>
        <v/>
      </c>
      <c r="AE33" s="350" t="str">
        <f t="shared" si="9"/>
        <v/>
      </c>
      <c r="AF33" s="105"/>
      <c r="AG33" s="321"/>
      <c r="AH33" s="223"/>
      <c r="AI33" s="321"/>
      <c r="AJ33" s="223"/>
      <c r="AK33" s="321"/>
      <c r="AL33" s="322"/>
      <c r="AM33" s="323"/>
      <c r="AN33" s="322"/>
      <c r="AO33" s="321"/>
      <c r="AP33" s="224"/>
      <c r="AQ33" s="355" t="str">
        <f t="shared" si="3"/>
        <v/>
      </c>
      <c r="AR33" s="224"/>
      <c r="AS33" s="355" t="str">
        <f t="shared" si="4"/>
        <v/>
      </c>
    </row>
    <row r="34" spans="2:129" s="6" customFormat="1" ht="21" customHeight="1">
      <c r="B34" s="339"/>
      <c r="C34" s="700" t="s">
        <v>311</v>
      </c>
      <c r="D34" s="701"/>
      <c r="E34" s="701"/>
      <c r="F34" s="21"/>
      <c r="G34" s="22"/>
      <c r="H34" s="119" t="s">
        <v>312</v>
      </c>
      <c r="I34" s="120">
        <f>SUM(I4:I33)</f>
        <v>0</v>
      </c>
      <c r="J34" s="121">
        <f>SUM(J4:J33)</f>
        <v>0</v>
      </c>
      <c r="K34" s="122"/>
      <c r="L34" s="121">
        <f>SUM(L4:L33)</f>
        <v>0</v>
      </c>
      <c r="M34" s="123">
        <f>SUM(M4:M33)</f>
        <v>0</v>
      </c>
      <c r="N34" s="124"/>
      <c r="O34" s="125"/>
      <c r="P34" s="126"/>
      <c r="Q34" s="124"/>
      <c r="R34" s="123">
        <f>SUM(R4:R33)</f>
        <v>0</v>
      </c>
      <c r="S34" s="527"/>
      <c r="T34" s="527"/>
      <c r="U34" s="127"/>
      <c r="V34" s="626"/>
      <c r="W34" s="122"/>
      <c r="X34" s="121">
        <f>SUM(X4:X33)</f>
        <v>0</v>
      </c>
      <c r="Y34" s="627"/>
      <c r="Z34" s="627"/>
      <c r="AA34" s="628"/>
      <c r="AB34" s="126"/>
      <c r="AC34" s="124"/>
      <c r="AD34" s="123">
        <f>SUM(AD4:AD33)</f>
        <v>0</v>
      </c>
      <c r="AE34" s="527"/>
      <c r="AF34" s="663"/>
      <c r="AG34" s="664"/>
      <c r="AH34" s="126"/>
      <c r="AI34" s="125"/>
      <c r="AJ34" s="126"/>
      <c r="AK34" s="125"/>
      <c r="AL34" s="128"/>
      <c r="AM34" s="129"/>
      <c r="AN34" s="130"/>
      <c r="AO34" s="129"/>
      <c r="AP34" s="124"/>
      <c r="AQ34" s="123">
        <f>SUM(AQ4:AQ33)</f>
        <v>0</v>
      </c>
      <c r="AR34" s="124"/>
      <c r="AS34" s="123">
        <f>SUM(AS4:AS33)</f>
        <v>0</v>
      </c>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row>
    <row r="35" spans="2:129" s="6" customFormat="1" ht="21" customHeight="1">
      <c r="B35" s="339"/>
      <c r="C35" s="702"/>
      <c r="D35" s="702"/>
      <c r="E35" s="702"/>
      <c r="F35" s="23"/>
      <c r="G35" s="24"/>
      <c r="H35" s="131" t="s">
        <v>313</v>
      </c>
      <c r="I35" s="132"/>
      <c r="J35" s="133" t="e">
        <f>AVERAGE(J4:J33)</f>
        <v>#DIV/0!</v>
      </c>
      <c r="K35" s="134"/>
      <c r="L35" s="133" t="e">
        <f>AVERAGE(L4:L33)</f>
        <v>#DIV/0!</v>
      </c>
      <c r="M35" s="135"/>
      <c r="N35" s="351" t="e">
        <f>AVERAGE(N4:N33)</f>
        <v>#DIV/0!</v>
      </c>
      <c r="O35" s="351" t="e">
        <f>AVERAGE(O4:O33)</f>
        <v>#DIV/0!</v>
      </c>
      <c r="P35" s="136" t="e">
        <f>AVERAGE(P4:P33)</f>
        <v>#DIV/0!</v>
      </c>
      <c r="Q35" s="351" t="e">
        <f>AVERAGE(Q4:Q33)</f>
        <v>#DIV/0!</v>
      </c>
      <c r="R35" s="351" t="e">
        <f>AVERAGE(R4:R33)</f>
        <v>#DIV/0!</v>
      </c>
      <c r="S35" s="351" t="e">
        <f>(1-Q35/P35)*100</f>
        <v>#DIV/0!</v>
      </c>
      <c r="T35" s="100"/>
      <c r="U35" s="149"/>
      <c r="V35" s="629" t="e">
        <f>AVERAGE(V4:V33)</f>
        <v>#DIV/0!</v>
      </c>
      <c r="W35" s="133" t="e">
        <f>AVERAGE(W4:W33)</f>
        <v>#DIV/0!</v>
      </c>
      <c r="X35" s="133" t="e">
        <f>AVERAGE(X4:X33)</f>
        <v>#DIV/0!</v>
      </c>
      <c r="Y35" s="133" t="e">
        <f>(1-W35/V35)*100</f>
        <v>#DIV/0!</v>
      </c>
      <c r="Z35" s="97"/>
      <c r="AA35" s="630"/>
      <c r="AB35" s="136" t="e">
        <f>AVERAGE(AB4:AB33)</f>
        <v>#DIV/0!</v>
      </c>
      <c r="AC35" s="351" t="e">
        <f>AVERAGE(AC4:AC33)</f>
        <v>#DIV/0!</v>
      </c>
      <c r="AD35" s="351" t="e">
        <f>AVERAGE(AD4:AD33)</f>
        <v>#DIV/0!</v>
      </c>
      <c r="AE35" s="351" t="e">
        <f>(1-AC35/AB35)*100</f>
        <v>#DIV/0!</v>
      </c>
      <c r="AF35" s="100"/>
      <c r="AG35" s="149"/>
      <c r="AH35" s="136" t="e">
        <f>AVERAGE(AH4:AH33)</f>
        <v>#DIV/0!</v>
      </c>
      <c r="AI35" s="352" t="e">
        <f>AVERAGE(AI4:AI33)</f>
        <v>#DIV/0!</v>
      </c>
      <c r="AJ35" s="137"/>
      <c r="AK35" s="138"/>
      <c r="AL35" s="135"/>
      <c r="AM35" s="352" t="e">
        <f>AVERAGE(AM4:AM33)</f>
        <v>#DIV/0!</v>
      </c>
      <c r="AN35" s="137"/>
      <c r="AO35" s="352" t="e">
        <f>GEOMEAN(AO4:AO33)</f>
        <v>#NUM!</v>
      </c>
      <c r="AP35" s="351" t="e">
        <f aca="true" t="shared" si="12" ref="AP35:AS35">AVERAGE(AP4:AP33)</f>
        <v>#DIV/0!</v>
      </c>
      <c r="AQ35" s="351" t="e">
        <f t="shared" si="12"/>
        <v>#DIV/0!</v>
      </c>
      <c r="AR35" s="351" t="e">
        <f t="shared" si="12"/>
        <v>#DIV/0!</v>
      </c>
      <c r="AS35" s="351" t="e">
        <f t="shared" si="12"/>
        <v>#DIV/0!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row>
    <row r="36" spans="2:129" s="6" customFormat="1" ht="21" customHeight="1">
      <c r="B36" s="339"/>
      <c r="C36" s="702"/>
      <c r="D36" s="702"/>
      <c r="E36" s="702"/>
      <c r="F36" s="23"/>
      <c r="G36" s="24"/>
      <c r="H36" s="131" t="s">
        <v>314</v>
      </c>
      <c r="I36" s="139">
        <f>MAX(I4:I33)</f>
        <v>0</v>
      </c>
      <c r="J36" s="133">
        <f>MAX(J4:J33)</f>
        <v>0</v>
      </c>
      <c r="K36" s="133">
        <f>MAX(K4:K33)</f>
        <v>0</v>
      </c>
      <c r="L36" s="133">
        <f aca="true" t="shared" si="13" ref="L36:AK36">MAX(L4:L33)</f>
        <v>0</v>
      </c>
      <c r="M36" s="351">
        <f t="shared" si="13"/>
        <v>0</v>
      </c>
      <c r="N36" s="351">
        <f t="shared" si="13"/>
        <v>0</v>
      </c>
      <c r="O36" s="352">
        <f t="shared" si="13"/>
        <v>0</v>
      </c>
      <c r="P36" s="136">
        <f t="shared" si="13"/>
        <v>0</v>
      </c>
      <c r="Q36" s="351">
        <f t="shared" si="13"/>
        <v>0</v>
      </c>
      <c r="R36" s="351">
        <f t="shared" si="13"/>
        <v>0</v>
      </c>
      <c r="S36" s="351">
        <f t="shared" si="13"/>
        <v>0</v>
      </c>
      <c r="T36" s="351">
        <f>MAX(T4:T33)</f>
        <v>0</v>
      </c>
      <c r="U36" s="352">
        <f>MAX(U4:U33)</f>
        <v>0</v>
      </c>
      <c r="V36" s="629">
        <f t="shared" si="13"/>
        <v>0</v>
      </c>
      <c r="W36" s="133">
        <f t="shared" si="13"/>
        <v>0</v>
      </c>
      <c r="X36" s="133">
        <f t="shared" si="13"/>
        <v>0</v>
      </c>
      <c r="Y36" s="133">
        <f t="shared" si="13"/>
        <v>0</v>
      </c>
      <c r="Z36" s="133">
        <f>MAX(Z4:Z33)</f>
        <v>0</v>
      </c>
      <c r="AA36" s="631">
        <f>MAX(AA4:AA33)</f>
        <v>0</v>
      </c>
      <c r="AB36" s="136">
        <f t="shared" si="13"/>
        <v>0</v>
      </c>
      <c r="AC36" s="351">
        <f t="shared" si="13"/>
        <v>0</v>
      </c>
      <c r="AD36" s="351">
        <f t="shared" si="13"/>
        <v>0</v>
      </c>
      <c r="AE36" s="351">
        <f t="shared" si="13"/>
        <v>0</v>
      </c>
      <c r="AF36" s="351">
        <f t="shared" si="13"/>
        <v>0</v>
      </c>
      <c r="AG36" s="352">
        <f t="shared" si="13"/>
        <v>0</v>
      </c>
      <c r="AH36" s="136">
        <f t="shared" si="13"/>
        <v>0</v>
      </c>
      <c r="AI36" s="352">
        <f t="shared" si="13"/>
        <v>0</v>
      </c>
      <c r="AJ36" s="136">
        <f t="shared" si="13"/>
        <v>0</v>
      </c>
      <c r="AK36" s="352">
        <f t="shared" si="13"/>
        <v>0</v>
      </c>
      <c r="AL36" s="135"/>
      <c r="AM36" s="352">
        <f>MAX(AM4:AM33)</f>
        <v>0</v>
      </c>
      <c r="AN36" s="137"/>
      <c r="AO36" s="352">
        <f>MAX(AO4:AO33)</f>
        <v>0</v>
      </c>
      <c r="AP36" s="351">
        <f aca="true" t="shared" si="14" ref="AP36:AS36">MAX(AP4:AP33)</f>
        <v>0</v>
      </c>
      <c r="AQ36" s="351">
        <f t="shared" si="14"/>
        <v>0</v>
      </c>
      <c r="AR36" s="351">
        <f t="shared" si="14"/>
        <v>0</v>
      </c>
      <c r="AS36" s="351">
        <f t="shared" si="14"/>
        <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row>
    <row r="37" spans="2:129" s="6" customFormat="1" ht="21" customHeight="1" thickBot="1">
      <c r="B37" s="339"/>
      <c r="C37" s="702"/>
      <c r="D37" s="702"/>
      <c r="E37" s="702"/>
      <c r="F37" s="23"/>
      <c r="G37" s="24"/>
      <c r="H37" s="140" t="s">
        <v>315</v>
      </c>
      <c r="I37" s="309"/>
      <c r="J37" s="310">
        <f>MIN(J4:J33)</f>
        <v>0</v>
      </c>
      <c r="K37" s="311"/>
      <c r="L37" s="310">
        <f>MIN(L4:L33)</f>
        <v>0</v>
      </c>
      <c r="M37" s="141"/>
      <c r="N37" s="142">
        <f aca="true" t="shared" si="15" ref="N37:AK37">MIN(N4:N33)</f>
        <v>0</v>
      </c>
      <c r="O37" s="143">
        <f t="shared" si="15"/>
        <v>0</v>
      </c>
      <c r="P37" s="144">
        <f t="shared" si="15"/>
        <v>0</v>
      </c>
      <c r="Q37" s="142">
        <f t="shared" si="15"/>
        <v>0</v>
      </c>
      <c r="R37" s="142">
        <f t="shared" si="15"/>
        <v>0</v>
      </c>
      <c r="S37" s="529">
        <f t="shared" si="15"/>
        <v>0</v>
      </c>
      <c r="T37" s="100"/>
      <c r="U37" s="149"/>
      <c r="V37" s="632">
        <f t="shared" si="15"/>
        <v>0</v>
      </c>
      <c r="W37" s="310">
        <f t="shared" si="15"/>
        <v>0</v>
      </c>
      <c r="X37" s="310">
        <f t="shared" si="15"/>
        <v>0</v>
      </c>
      <c r="Y37" s="633">
        <f t="shared" si="15"/>
        <v>0</v>
      </c>
      <c r="Z37" s="97"/>
      <c r="AA37" s="630"/>
      <c r="AB37" s="144">
        <f t="shared" si="15"/>
        <v>0</v>
      </c>
      <c r="AC37" s="142">
        <f t="shared" si="15"/>
        <v>0</v>
      </c>
      <c r="AD37" s="142">
        <f t="shared" si="15"/>
        <v>0</v>
      </c>
      <c r="AE37" s="529">
        <f t="shared" si="15"/>
        <v>0</v>
      </c>
      <c r="AF37" s="100"/>
      <c r="AG37" s="149"/>
      <c r="AH37" s="144">
        <f t="shared" si="15"/>
        <v>0</v>
      </c>
      <c r="AI37" s="143">
        <f t="shared" si="15"/>
        <v>0</v>
      </c>
      <c r="AJ37" s="144">
        <f t="shared" si="15"/>
        <v>0</v>
      </c>
      <c r="AK37" s="143">
        <f t="shared" si="15"/>
        <v>0</v>
      </c>
      <c r="AL37" s="141"/>
      <c r="AM37" s="143">
        <f>MIN(AM4:AM33)</f>
        <v>0</v>
      </c>
      <c r="AN37" s="312"/>
      <c r="AO37" s="143">
        <f>MIN(AO5:AO34)</f>
        <v>0</v>
      </c>
      <c r="AP37" s="142">
        <f aca="true" t="shared" si="16" ref="AP37:AS37">MIN(AP4:AP33)</f>
        <v>0</v>
      </c>
      <c r="AQ37" s="142">
        <f t="shared" si="16"/>
        <v>0</v>
      </c>
      <c r="AR37" s="351">
        <f t="shared" si="16"/>
        <v>0</v>
      </c>
      <c r="AS37" s="351">
        <f t="shared" si="16"/>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row>
    <row r="38" spans="2:129" s="6" customFormat="1" ht="21" customHeight="1">
      <c r="B38" s="339"/>
      <c r="C38" s="702"/>
      <c r="D38" s="702"/>
      <c r="E38" s="702"/>
      <c r="F38" s="704" t="s">
        <v>316</v>
      </c>
      <c r="G38" s="705"/>
      <c r="H38" s="706"/>
      <c r="I38" s="313"/>
      <c r="J38" s="92"/>
      <c r="K38" s="92"/>
      <c r="L38" s="93"/>
      <c r="M38" s="94"/>
      <c r="N38" s="94"/>
      <c r="O38" s="151">
        <f>'Permit Limits'!P11</f>
        <v>999</v>
      </c>
      <c r="P38" s="95"/>
      <c r="Q38" s="35">
        <f>'Permit Limits'!R11</f>
        <v>15</v>
      </c>
      <c r="R38" s="35">
        <f>'Permit Limits'!S11</f>
        <v>9999</v>
      </c>
      <c r="S38" s="342"/>
      <c r="T38" s="315"/>
      <c r="U38" s="314"/>
      <c r="V38" s="634"/>
      <c r="W38" s="635">
        <f>'Permit Limits'!AD11</f>
        <v>3</v>
      </c>
      <c r="X38" s="635">
        <f>'Permit Limits'!AE11</f>
        <v>9999</v>
      </c>
      <c r="Y38" s="636"/>
      <c r="Z38" s="636"/>
      <c r="AA38" s="637"/>
      <c r="AB38" s="95"/>
      <c r="AC38" s="35">
        <f>'Permit Limits'!AJ11</f>
        <v>45</v>
      </c>
      <c r="AD38" s="35">
        <f>'Permit Limits'!AK11</f>
        <v>9999</v>
      </c>
      <c r="AE38" s="316"/>
      <c r="AF38" s="315"/>
      <c r="AG38" s="314"/>
      <c r="AH38" s="95"/>
      <c r="AI38" s="343"/>
      <c r="AJ38" s="37">
        <f>'Permit Limits'!AQ11</f>
        <v>0</v>
      </c>
      <c r="AK38" s="35">
        <f>'Permit Limits'!AR11</f>
        <v>9</v>
      </c>
      <c r="AL38" s="38"/>
      <c r="AM38" s="35">
        <f>'Permit Limits'!AU11</f>
        <v>1</v>
      </c>
      <c r="AN38" s="95"/>
      <c r="AO38" s="36">
        <f>'Permit Limits'!AW11</f>
        <v>126</v>
      </c>
      <c r="AP38" s="35">
        <f>'Permit Limits'!BL11</f>
        <v>9999</v>
      </c>
      <c r="AQ38" s="35">
        <f>'Permit Limits'!BM11</f>
        <v>9999</v>
      </c>
      <c r="AR38" s="35">
        <f>'Permit Limits'!BQ11</f>
        <v>9999</v>
      </c>
      <c r="AS38" s="35">
        <f>'Permit Limits'!BR11</f>
        <v>9999</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row>
    <row r="39" spans="2:129" s="6" customFormat="1" ht="21" customHeight="1">
      <c r="B39" s="339"/>
      <c r="C39" s="702"/>
      <c r="D39" s="702"/>
      <c r="E39" s="702"/>
      <c r="F39" s="707" t="s">
        <v>317</v>
      </c>
      <c r="G39" s="708"/>
      <c r="H39" s="709"/>
      <c r="I39" s="317"/>
      <c r="J39" s="97"/>
      <c r="K39" s="97"/>
      <c r="L39" s="98"/>
      <c r="M39" s="99"/>
      <c r="N39" s="100"/>
      <c r="O39" s="149"/>
      <c r="P39" s="101"/>
      <c r="Q39" s="40"/>
      <c r="R39" s="40"/>
      <c r="S39" s="345">
        <f>'Permit Limits'!T12</f>
        <v>40</v>
      </c>
      <c r="T39" s="100"/>
      <c r="U39" s="149"/>
      <c r="V39" s="638"/>
      <c r="W39" s="639"/>
      <c r="X39" s="639"/>
      <c r="Y39" s="640">
        <f>'Permit Limits'!AF12</f>
        <v>0</v>
      </c>
      <c r="Z39" s="97"/>
      <c r="AA39" s="630"/>
      <c r="AB39" s="101"/>
      <c r="AC39" s="40"/>
      <c r="AD39" s="40"/>
      <c r="AE39" s="345">
        <f>'Permit Limits'!AL12</f>
        <v>40</v>
      </c>
      <c r="AF39" s="100"/>
      <c r="AG39" s="149"/>
      <c r="AH39" s="101"/>
      <c r="AI39" s="39">
        <f>'Permit Limits'!AP12</f>
        <v>6</v>
      </c>
      <c r="AJ39" s="63">
        <f>'Permit Limits'!AQ12</f>
        <v>0</v>
      </c>
      <c r="AK39" s="39">
        <f>'Permit Limits'!AR12</f>
        <v>6</v>
      </c>
      <c r="AL39" s="40"/>
      <c r="AM39" s="150"/>
      <c r="AN39" s="101"/>
      <c r="AO39" s="150"/>
      <c r="AP39" s="40"/>
      <c r="AQ39" s="40"/>
      <c r="AR39" s="40"/>
      <c r="AS39" s="40"/>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row>
    <row r="40" spans="2:129" s="6" customFormat="1" ht="21" customHeight="1" thickBot="1">
      <c r="B40" s="339"/>
      <c r="C40" s="702"/>
      <c r="D40" s="702"/>
      <c r="E40" s="702"/>
      <c r="F40" s="710" t="s">
        <v>318</v>
      </c>
      <c r="G40" s="711"/>
      <c r="H40" s="712"/>
      <c r="I40" s="102"/>
      <c r="J40" s="41"/>
      <c r="K40" s="41"/>
      <c r="L40" s="41"/>
      <c r="M40" s="91"/>
      <c r="N40" s="91"/>
      <c r="O40" s="79"/>
      <c r="P40" s="103"/>
      <c r="Q40" s="353">
        <f>'Permit Limits'!R13</f>
        <v>9.9</v>
      </c>
      <c r="R40" s="353">
        <f>'Permit Limits'!S13</f>
        <v>61</v>
      </c>
      <c r="S40" s="353">
        <f>'Permit Limits'!T13</f>
        <v>85</v>
      </c>
      <c r="T40" s="353">
        <f>'Permit Limits'!U13</f>
        <v>13.3</v>
      </c>
      <c r="U40" s="269">
        <f>'Permit Limits'!V13</f>
        <v>82</v>
      </c>
      <c r="V40" s="641"/>
      <c r="W40" s="642">
        <f>'Permit Limits'!AD13</f>
        <v>1.3</v>
      </c>
      <c r="X40" s="642">
        <f>'Permit Limits'!AE13</f>
        <v>8.2</v>
      </c>
      <c r="Y40" s="642">
        <f>'Permit Limits'!AF13</f>
        <v>9999</v>
      </c>
      <c r="Z40" s="642">
        <f>'Permit Limits'!AG13</f>
        <v>2</v>
      </c>
      <c r="AA40" s="643">
        <f>'Permit Limits'!AH13</f>
        <v>12.3</v>
      </c>
      <c r="AB40" s="103"/>
      <c r="AC40" s="353">
        <f>'Permit Limits'!AJ13</f>
        <v>30</v>
      </c>
      <c r="AD40" s="353">
        <f>'Permit Limits'!AK13</f>
        <v>185</v>
      </c>
      <c r="AE40" s="353">
        <f>'Permit Limits'!AL13</f>
        <v>85</v>
      </c>
      <c r="AF40" s="353">
        <f>'Permit Limits'!AM13</f>
        <v>40</v>
      </c>
      <c r="AG40" s="269">
        <f>'Permit Limits'!AN13</f>
        <v>247</v>
      </c>
      <c r="AH40" s="103"/>
      <c r="AI40" s="349">
        <f>'Permit Limits'!AP13</f>
        <v>0</v>
      </c>
      <c r="AJ40" s="103"/>
      <c r="AK40" s="79"/>
      <c r="AL40" s="91"/>
      <c r="AM40" s="79"/>
      <c r="AN40" s="103"/>
      <c r="AO40" s="349">
        <f>'Permit Limits'!AW13</f>
        <v>941</v>
      </c>
      <c r="AP40" s="353">
        <f>'Permit Limits'!BL13</f>
        <v>9999</v>
      </c>
      <c r="AQ40" s="353">
        <f>'Permit Limits'!BM13</f>
        <v>9999</v>
      </c>
      <c r="AR40" s="353">
        <f>'Permit Limits'!BQ13</f>
        <v>9999</v>
      </c>
      <c r="AS40" s="353">
        <f>'Permit Limits'!BR13</f>
        <v>9999</v>
      </c>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row>
    <row r="41" spans="2:129" s="6" customFormat="1" ht="21" customHeight="1">
      <c r="B41" s="339"/>
      <c r="C41" s="702"/>
      <c r="D41" s="702"/>
      <c r="E41" s="702"/>
      <c r="F41" s="73"/>
      <c r="G41" s="73" t="s">
        <v>319</v>
      </c>
      <c r="I41" s="66"/>
      <c r="J41" s="82"/>
      <c r="K41" s="82"/>
      <c r="L41" s="82"/>
      <c r="M41" s="82"/>
      <c r="N41" s="82"/>
      <c r="O41" s="82"/>
      <c r="P41" s="66"/>
      <c r="Q41" s="66"/>
      <c r="R41" s="66"/>
      <c r="S41" s="66"/>
      <c r="T41" s="66"/>
      <c r="U41" s="66"/>
      <c r="V41" s="653"/>
      <c r="W41" s="653"/>
      <c r="X41" s="653"/>
      <c r="Y41" s="653"/>
      <c r="Z41" s="653"/>
      <c r="AA41" s="653"/>
      <c r="AB41" s="346"/>
      <c r="AC41" s="346"/>
      <c r="AD41" s="346"/>
      <c r="AE41" s="344"/>
      <c r="AF41" s="344"/>
      <c r="AG41" s="344"/>
      <c r="AH41" s="344"/>
      <c r="AI41" s="344"/>
      <c r="AJ41" s="344"/>
      <c r="AK41" s="344"/>
      <c r="AL41" s="344"/>
      <c r="AM41" s="344"/>
      <c r="AN41" s="344"/>
      <c r="AO41" s="344"/>
      <c r="AP41" s="25"/>
      <c r="AQ41" s="25"/>
      <c r="AR41" s="25"/>
      <c r="AS41" s="2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row>
    <row r="42" spans="2:129" s="6" customFormat="1" ht="62.25" customHeight="1">
      <c r="B42" s="339"/>
      <c r="C42" s="702"/>
      <c r="D42" s="702"/>
      <c r="E42" s="702"/>
      <c r="F42" s="26"/>
      <c r="G42" s="26" t="s">
        <v>320</v>
      </c>
      <c r="I42" s="344"/>
      <c r="J42" s="344"/>
      <c r="K42" s="344"/>
      <c r="L42" s="344"/>
      <c r="P42" s="344"/>
      <c r="Q42" s="344"/>
      <c r="R42" s="344"/>
      <c r="S42" s="344"/>
      <c r="T42" s="344"/>
      <c r="U42" s="344"/>
      <c r="V42" s="644"/>
      <c r="W42" s="644"/>
      <c r="X42" s="644"/>
      <c r="Y42" s="644"/>
      <c r="Z42" s="644"/>
      <c r="AA42" s="644"/>
      <c r="AB42" s="344"/>
      <c r="AC42" s="339"/>
      <c r="AD42" s="339"/>
      <c r="AE42" s="25"/>
      <c r="AF42" s="25"/>
      <c r="AG42" s="25"/>
      <c r="AH42" s="25"/>
      <c r="AI42" s="25"/>
      <c r="AJ42" s="25"/>
      <c r="AK42" s="25"/>
      <c r="AL42" s="26"/>
      <c r="AM42" s="25"/>
      <c r="AN42" s="25"/>
      <c r="AO42" s="2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row>
    <row r="43" spans="2:41" ht="32.25" customHeight="1">
      <c r="B43" s="339"/>
      <c r="C43" s="714"/>
      <c r="D43" s="714"/>
      <c r="E43" s="714"/>
      <c r="F43" s="84"/>
      <c r="G43" s="84"/>
      <c r="H43" s="85"/>
      <c r="I43" s="713" t="str">
        <f>Jan!I44</f>
        <v>Greenbrier STP</v>
      </c>
      <c r="J43" s="713"/>
      <c r="K43" s="713"/>
      <c r="L43" s="713"/>
      <c r="M43" s="80"/>
      <c r="N43" s="80"/>
      <c r="O43" s="80"/>
      <c r="P43" s="147" t="s">
        <v>321</v>
      </c>
      <c r="Q43" s="341"/>
      <c r="R43" s="341"/>
      <c r="S43" s="341"/>
      <c r="T43" s="341"/>
      <c r="U43" s="341"/>
      <c r="V43" s="645"/>
      <c r="W43" s="645"/>
      <c r="X43" s="645"/>
      <c r="Y43" s="645"/>
      <c r="Z43" s="645"/>
      <c r="AA43" s="645"/>
      <c r="AB43" s="340"/>
      <c r="AC43" s="340"/>
      <c r="AD43" s="340"/>
      <c r="AE43" s="340"/>
      <c r="AF43" s="340"/>
      <c r="AG43" s="340"/>
      <c r="AH43" s="340"/>
      <c r="AI43" s="340"/>
      <c r="AJ43" s="340"/>
      <c r="AK43" s="340"/>
      <c r="AL43" s="340"/>
      <c r="AM43" s="340"/>
      <c r="AN43" s="340"/>
      <c r="AO43" s="340"/>
    </row>
    <row r="44" spans="2:41" ht="23.25" customHeight="1">
      <c r="B44" s="339"/>
      <c r="C44" s="703" t="s">
        <v>322</v>
      </c>
      <c r="D44" s="703"/>
      <c r="E44" s="703"/>
      <c r="F44" s="84"/>
      <c r="G44" s="84"/>
      <c r="H44" s="85"/>
      <c r="I44" s="703" t="s">
        <v>323</v>
      </c>
      <c r="J44" s="703"/>
      <c r="K44" s="703"/>
      <c r="L44" s="703"/>
      <c r="M44" s="80"/>
      <c r="N44" s="80"/>
      <c r="O44" s="80"/>
      <c r="P44" s="341"/>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37.5" customHeight="1">
      <c r="B45" s="340"/>
      <c r="C45" s="607"/>
      <c r="D45" s="83"/>
      <c r="E45" s="607"/>
      <c r="F45" s="84"/>
      <c r="G45" s="85"/>
      <c r="I45" s="715" t="str">
        <f>Jan!I46</f>
        <v>Robertson</v>
      </c>
      <c r="J45" s="715"/>
      <c r="K45" s="715"/>
      <c r="L45" s="715"/>
      <c r="M45" s="62"/>
      <c r="N45" s="27"/>
      <c r="O45" s="27"/>
      <c r="P45" s="27"/>
      <c r="Q45" s="27"/>
      <c r="R45" s="27"/>
      <c r="S45" s="27"/>
      <c r="T45" s="27"/>
      <c r="U45" s="27"/>
      <c r="V45" s="646"/>
      <c r="W45" s="646"/>
      <c r="X45" s="646"/>
      <c r="Y45" s="647"/>
      <c r="Z45" s="647"/>
      <c r="AA45" s="647"/>
      <c r="AB45" s="340"/>
      <c r="AC45" s="340"/>
      <c r="AD45" s="340"/>
      <c r="AE45" s="340"/>
      <c r="AF45" s="340"/>
      <c r="AG45" s="340"/>
      <c r="AH45" s="340"/>
      <c r="AI45" s="340"/>
      <c r="AJ45" s="340"/>
      <c r="AK45" s="340"/>
      <c r="AL45" s="340"/>
      <c r="AM45" s="340"/>
      <c r="AN45" s="340"/>
      <c r="AO45" s="340"/>
    </row>
    <row r="46" spans="2:23" ht="30.75" customHeight="1">
      <c r="B46" s="340"/>
      <c r="C46" s="81" t="s">
        <v>324</v>
      </c>
      <c r="D46" s="81"/>
      <c r="E46" s="81" t="s">
        <v>325</v>
      </c>
      <c r="F46" s="85"/>
      <c r="G46" s="81"/>
      <c r="H46" s="81"/>
      <c r="I46" s="703" t="s">
        <v>326</v>
      </c>
      <c r="J46" s="703"/>
      <c r="K46" s="703"/>
      <c r="L46" s="703"/>
      <c r="M46" s="30"/>
      <c r="N46" s="30"/>
      <c r="O46" s="30"/>
      <c r="R46" s="29"/>
      <c r="S46" s="30"/>
      <c r="T46" s="30"/>
      <c r="U46" s="30"/>
      <c r="W46" s="649"/>
    </row>
    <row r="47" spans="5:34" ht="24" customHeight="1">
      <c r="E47" s="19"/>
      <c r="H47" s="30"/>
      <c r="I47" s="30"/>
      <c r="J47" s="30"/>
      <c r="K47" s="30"/>
      <c r="L47" s="30"/>
      <c r="M47" s="30"/>
      <c r="N47" s="30"/>
      <c r="O47" s="31"/>
      <c r="P47" s="31"/>
      <c r="Q47" s="31"/>
      <c r="R47" s="31"/>
      <c r="S47" s="31"/>
      <c r="T47" s="31"/>
      <c r="U47" s="31"/>
      <c r="V47" s="650"/>
      <c r="W47" s="649"/>
      <c r="X47" s="649"/>
      <c r="AB47" s="28"/>
      <c r="AC47" s="28"/>
      <c r="AD47" s="28"/>
      <c r="AE47" s="28"/>
      <c r="AF47" s="28"/>
      <c r="AG47" s="28"/>
      <c r="AH47" s="28"/>
    </row>
    <row r="48" spans="3:27" s="156" customFormat="1" ht="24" customHeight="1">
      <c r="C48" s="159"/>
      <c r="H48" s="160"/>
      <c r="I48" s="160"/>
      <c r="J48" s="160"/>
      <c r="K48" s="160"/>
      <c r="L48" s="160"/>
      <c r="M48" s="160"/>
      <c r="N48" s="160"/>
      <c r="V48" s="651"/>
      <c r="W48" s="651"/>
      <c r="X48" s="651"/>
      <c r="Y48" s="651"/>
      <c r="Z48" s="651"/>
      <c r="AA48" s="651"/>
    </row>
    <row r="49" spans="3:27" s="156" customFormat="1" ht="15">
      <c r="C49" s="157"/>
      <c r="E49" s="161"/>
      <c r="V49" s="651"/>
      <c r="W49" s="651"/>
      <c r="X49" s="651"/>
      <c r="Y49" s="651"/>
      <c r="Z49" s="651"/>
      <c r="AA49" s="651"/>
    </row>
    <row r="50" spans="4:27" s="156" customFormat="1" ht="15">
      <c r="D50" s="157"/>
      <c r="E50" s="157"/>
      <c r="F50" s="157"/>
      <c r="V50" s="651"/>
      <c r="W50" s="651"/>
      <c r="X50" s="651"/>
      <c r="Y50" s="651"/>
      <c r="Z50" s="651"/>
      <c r="AA50" s="651"/>
    </row>
    <row r="51" spans="4:27" s="156" customFormat="1" ht="15">
      <c r="D51" s="157"/>
      <c r="E51" s="157"/>
      <c r="F51" s="157"/>
      <c r="V51" s="651"/>
      <c r="W51" s="651"/>
      <c r="X51" s="651"/>
      <c r="Y51" s="651"/>
      <c r="Z51" s="651"/>
      <c r="AA51" s="651"/>
    </row>
    <row r="52" spans="5:27" s="156" customFormat="1" ht="18" customHeight="1">
      <c r="E52" s="162"/>
      <c r="G52" s="157"/>
      <c r="H52" s="157"/>
      <c r="I52" s="157"/>
      <c r="V52" s="651"/>
      <c r="W52" s="651"/>
      <c r="X52" s="651"/>
      <c r="Y52" s="651"/>
      <c r="Z52" s="651"/>
      <c r="AA52" s="651"/>
    </row>
    <row r="53" spans="5:27" s="156" customFormat="1" ht="15">
      <c r="E53" s="162"/>
      <c r="G53" s="157"/>
      <c r="H53" s="157"/>
      <c r="I53" s="157"/>
      <c r="V53" s="651"/>
      <c r="W53" s="651"/>
      <c r="X53" s="651"/>
      <c r="Y53" s="651"/>
      <c r="Z53" s="651"/>
      <c r="AA53" s="651"/>
    </row>
    <row r="54" spans="5:27" s="156" customFormat="1" ht="15">
      <c r="E54" s="162"/>
      <c r="V54" s="651"/>
      <c r="W54" s="651"/>
      <c r="X54" s="651"/>
      <c r="Y54" s="651"/>
      <c r="Z54" s="651"/>
      <c r="AA54" s="651"/>
    </row>
    <row r="55" spans="5:27" s="156" customFormat="1" ht="48" customHeight="1">
      <c r="E55" s="162"/>
      <c r="V55" s="651"/>
      <c r="W55" s="651"/>
      <c r="X55" s="651"/>
      <c r="Y55" s="651"/>
      <c r="Z55" s="651"/>
      <c r="AA55" s="651"/>
    </row>
    <row r="56" spans="3:27" s="156" customFormat="1" ht="15">
      <c r="C56" s="163"/>
      <c r="D56" s="163"/>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45" s="156" customFormat="1" ht="15">
      <c r="C91" s="163"/>
      <c r="D91" s="163"/>
      <c r="E91" s="162"/>
      <c r="V91" s="651"/>
      <c r="W91" s="651"/>
      <c r="X91" s="651"/>
      <c r="Y91" s="651"/>
      <c r="Z91" s="651"/>
      <c r="AA91" s="651"/>
      <c r="AP91" s="158"/>
      <c r="AQ91" s="158"/>
      <c r="AR91" s="158"/>
      <c r="AS91" s="158"/>
    </row>
    <row r="92" spans="3:41" s="156" customFormat="1" ht="24" customHeight="1">
      <c r="C92" s="163"/>
      <c r="D92" s="163"/>
      <c r="E92" s="162"/>
      <c r="O92" s="158"/>
      <c r="P92" s="158"/>
      <c r="Q92" s="158"/>
      <c r="R92" s="158"/>
      <c r="S92" s="158"/>
      <c r="T92" s="158"/>
      <c r="U92" s="158"/>
      <c r="V92" s="652"/>
      <c r="W92" s="652"/>
      <c r="X92" s="652"/>
      <c r="Y92" s="652"/>
      <c r="Z92" s="652"/>
      <c r="AA92" s="652"/>
      <c r="AB92" s="158"/>
      <c r="AC92" s="158"/>
      <c r="AD92" s="158"/>
      <c r="AE92" s="158"/>
      <c r="AF92" s="158"/>
      <c r="AG92" s="158"/>
      <c r="AH92" s="158"/>
      <c r="AI92" s="158"/>
      <c r="AJ92" s="158"/>
      <c r="AK92" s="158"/>
      <c r="AL92" s="158"/>
      <c r="AM92" s="158"/>
      <c r="AN92" s="158"/>
      <c r="AO92" s="158"/>
    </row>
    <row r="93" spans="3:45" s="158" customFormat="1" ht="24" customHeight="1">
      <c r="C93" s="163"/>
      <c r="D93" s="163"/>
      <c r="E93" s="164"/>
      <c r="O93" s="156"/>
      <c r="P93" s="156"/>
      <c r="Q93" s="156"/>
      <c r="R93" s="156"/>
      <c r="S93" s="156"/>
      <c r="T93" s="156"/>
      <c r="U93" s="156"/>
      <c r="V93" s="651"/>
      <c r="W93" s="651"/>
      <c r="X93" s="651"/>
      <c r="Y93" s="651"/>
      <c r="Z93" s="651"/>
      <c r="AA93" s="651"/>
      <c r="AB93" s="156"/>
      <c r="AC93" s="156"/>
      <c r="AD93" s="156"/>
      <c r="AE93" s="156"/>
      <c r="AF93" s="156"/>
      <c r="AG93" s="156"/>
      <c r="AH93" s="156"/>
      <c r="AI93" s="156"/>
      <c r="AJ93" s="156"/>
      <c r="AK93" s="156"/>
      <c r="AL93" s="156"/>
      <c r="AM93" s="156"/>
      <c r="AN93" s="156"/>
      <c r="AO93" s="156"/>
      <c r="AP93" s="156"/>
      <c r="AQ93" s="156"/>
      <c r="AR93" s="156"/>
      <c r="AS93" s="156"/>
    </row>
    <row r="94" spans="3:27" s="156" customFormat="1" ht="84" customHeight="1">
      <c r="C94" s="163"/>
      <c r="D94" s="163"/>
      <c r="E94" s="162"/>
      <c r="V94" s="651"/>
      <c r="W94" s="651"/>
      <c r="X94" s="651"/>
      <c r="Y94" s="651"/>
      <c r="Z94" s="651"/>
      <c r="AA94" s="651"/>
    </row>
    <row r="95" spans="3:27" s="156" customFormat="1" ht="15">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5:27" s="156" customFormat="1" ht="15">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2:27" s="156" customFormat="1" ht="15">
      <c r="B114" s="165"/>
      <c r="E114" s="162"/>
      <c r="V114" s="651"/>
      <c r="W114" s="651"/>
      <c r="X114" s="651"/>
      <c r="Y114" s="651"/>
      <c r="Z114" s="651"/>
      <c r="AA114" s="651"/>
    </row>
    <row r="115" spans="5:27" s="156" customFormat="1" ht="1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3:7" ht="15">
      <c r="C224" s="340"/>
      <c r="D224" s="340"/>
      <c r="E224" s="348"/>
      <c r="F224" s="340"/>
      <c r="G224" s="340"/>
    </row>
    <row r="225" spans="3:7" ht="15">
      <c r="C225" s="340"/>
      <c r="D225" s="340"/>
      <c r="E225" s="348"/>
      <c r="F225" s="340"/>
      <c r="G225" s="340"/>
    </row>
    <row r="226" spans="3:7" ht="15">
      <c r="C226" s="340"/>
      <c r="D226" s="340"/>
      <c r="E226" s="348"/>
      <c r="F226" s="340"/>
      <c r="G226" s="340"/>
    </row>
    <row r="227" spans="3:7" ht="15">
      <c r="C227" s="340"/>
      <c r="D227" s="340"/>
      <c r="E227" s="348"/>
      <c r="F227" s="340"/>
      <c r="G227" s="340"/>
    </row>
    <row r="228" spans="3:7" ht="15">
      <c r="C228" s="340"/>
      <c r="D228" s="340"/>
      <c r="E228" s="348"/>
      <c r="F228" s="340"/>
      <c r="G228" s="340"/>
    </row>
    <row r="229" spans="3:7" ht="15">
      <c r="C229" s="340"/>
      <c r="D229" s="340"/>
      <c r="E229" s="348"/>
      <c r="F229" s="340"/>
      <c r="G229" s="340"/>
    </row>
    <row r="230" spans="3:7" ht="15">
      <c r="C230" s="340"/>
      <c r="D230" s="340"/>
      <c r="E230" s="348"/>
      <c r="F230" s="340"/>
      <c r="G230" s="340"/>
    </row>
    <row r="231" spans="3:7" ht="15">
      <c r="C231" s="340"/>
      <c r="D231" s="340"/>
      <c r="E231" s="348"/>
      <c r="F231" s="340"/>
      <c r="G231" s="340"/>
    </row>
    <row r="232" spans="3:7" ht="15">
      <c r="C232" s="340"/>
      <c r="D232" s="340"/>
      <c r="E232" s="348"/>
      <c r="F232" s="340"/>
      <c r="G232" s="340"/>
    </row>
    <row r="233" spans="3:7" ht="15">
      <c r="C233" s="340"/>
      <c r="D233" s="340"/>
      <c r="E233" s="348"/>
      <c r="F233" s="340"/>
      <c r="G233" s="340"/>
    </row>
    <row r="234" spans="3:7" ht="15">
      <c r="C234" s="340"/>
      <c r="D234" s="340"/>
      <c r="E234" s="348"/>
      <c r="F234" s="340"/>
      <c r="G234" s="340"/>
    </row>
    <row r="235" spans="3:7" ht="15">
      <c r="C235" s="340"/>
      <c r="D235" s="340"/>
      <c r="E235" s="348"/>
      <c r="F235" s="340"/>
      <c r="G235" s="340"/>
    </row>
    <row r="236" spans="3:7" ht="15">
      <c r="C236" s="340"/>
      <c r="D236" s="340"/>
      <c r="E236" s="348"/>
      <c r="F236" s="340"/>
      <c r="G236" s="340"/>
    </row>
    <row r="237" spans="3:7" ht="15">
      <c r="C237" s="340"/>
      <c r="D237" s="340"/>
      <c r="E237" s="348"/>
      <c r="F237" s="340"/>
      <c r="G237" s="340"/>
    </row>
    <row r="238" spans="3:7" ht="15">
      <c r="C238" s="340"/>
      <c r="D238" s="340"/>
      <c r="E238" s="348"/>
      <c r="F238" s="340"/>
      <c r="G238" s="340"/>
    </row>
    <row r="239" spans="3:7" ht="15">
      <c r="C239" s="340"/>
      <c r="D239" s="340"/>
      <c r="E239" s="348"/>
      <c r="F239" s="340"/>
      <c r="G239" s="340"/>
    </row>
    <row r="240" spans="3:7" ht="15">
      <c r="C240" s="340"/>
      <c r="D240" s="340"/>
      <c r="E240" s="348"/>
      <c r="F240" s="340"/>
      <c r="G240" s="340"/>
    </row>
    <row r="241" spans="3:7" ht="15">
      <c r="C241" s="340"/>
      <c r="D241" s="340"/>
      <c r="E241" s="348"/>
      <c r="F241" s="340"/>
      <c r="G241" s="340"/>
    </row>
    <row r="242" spans="3:7" ht="15">
      <c r="C242" s="340"/>
      <c r="D242" s="340"/>
      <c r="E242" s="348"/>
      <c r="F242" s="340"/>
      <c r="G242" s="340"/>
    </row>
    <row r="243" spans="3:7" ht="15">
      <c r="C243" s="340"/>
      <c r="D243" s="340"/>
      <c r="E243" s="348"/>
      <c r="F243" s="340"/>
      <c r="G243" s="340"/>
    </row>
    <row r="244" spans="3:7" ht="15">
      <c r="C244" s="340"/>
      <c r="D244" s="340"/>
      <c r="E244" s="348"/>
      <c r="F244" s="340"/>
      <c r="G244" s="340"/>
    </row>
    <row r="245" spans="3:7" ht="15">
      <c r="C245" s="340"/>
      <c r="D245" s="340"/>
      <c r="E245" s="348"/>
      <c r="F245" s="340"/>
      <c r="G245" s="340"/>
    </row>
    <row r="246" spans="3:7" ht="15">
      <c r="C246" s="340"/>
      <c r="D246" s="340"/>
      <c r="E246" s="348"/>
      <c r="F246" s="340"/>
      <c r="G246" s="340"/>
    </row>
    <row r="247" spans="3:7" ht="15">
      <c r="C247" s="340"/>
      <c r="D247" s="340"/>
      <c r="E247" s="348"/>
      <c r="F247" s="340"/>
      <c r="G247" s="340"/>
    </row>
    <row r="248" spans="3:7" ht="15">
      <c r="C248" s="340"/>
      <c r="D248" s="340"/>
      <c r="E248" s="348"/>
      <c r="F248" s="340"/>
      <c r="G248" s="340"/>
    </row>
    <row r="249" spans="3:7" ht="15">
      <c r="C249" s="340"/>
      <c r="D249" s="340"/>
      <c r="E249" s="348"/>
      <c r="F249" s="340"/>
      <c r="G249" s="340"/>
    </row>
    <row r="250" spans="3:7" ht="15">
      <c r="C250" s="340"/>
      <c r="D250" s="340"/>
      <c r="E250" s="348"/>
      <c r="F250" s="340"/>
      <c r="G250" s="340"/>
    </row>
    <row r="251" spans="3:7" ht="15">
      <c r="C251" s="340"/>
      <c r="D251" s="340"/>
      <c r="E251" s="348"/>
      <c r="F251" s="340"/>
      <c r="G251" s="340"/>
    </row>
    <row r="252" spans="3:7" ht="15">
      <c r="C252" s="340"/>
      <c r="D252" s="340"/>
      <c r="E252" s="348"/>
      <c r="F252" s="340"/>
      <c r="G252" s="340"/>
    </row>
    <row r="253" spans="3:7" ht="15">
      <c r="C253" s="340"/>
      <c r="D253" s="340"/>
      <c r="E253" s="348"/>
      <c r="F253" s="340"/>
      <c r="G253" s="340"/>
    </row>
    <row r="254" spans="3:7" ht="15">
      <c r="C254" s="340"/>
      <c r="D254" s="340"/>
      <c r="E254" s="348"/>
      <c r="F254" s="340"/>
      <c r="G254" s="340"/>
    </row>
    <row r="255" spans="3:7" ht="15">
      <c r="C255" s="340"/>
      <c r="D255" s="340"/>
      <c r="E255" s="348"/>
      <c r="F255" s="340"/>
      <c r="G255" s="340"/>
    </row>
    <row r="256" spans="3:7" ht="15">
      <c r="C256" s="340"/>
      <c r="D256" s="340"/>
      <c r="E256" s="348"/>
      <c r="F256" s="340"/>
      <c r="G256" s="340"/>
    </row>
    <row r="257" spans="3:7" ht="15">
      <c r="C257" s="340"/>
      <c r="D257" s="340"/>
      <c r="E257" s="348"/>
      <c r="F257" s="340"/>
      <c r="G257" s="340"/>
    </row>
    <row r="258" spans="3:7" ht="15">
      <c r="C258" s="340"/>
      <c r="D258" s="340"/>
      <c r="E258" s="348"/>
      <c r="F258" s="340"/>
      <c r="G258" s="340"/>
    </row>
    <row r="259" spans="3:7" ht="15">
      <c r="C259" s="340"/>
      <c r="D259" s="340"/>
      <c r="E259" s="348"/>
      <c r="F259" s="340"/>
      <c r="G259" s="340"/>
    </row>
    <row r="260" spans="3:7" ht="15">
      <c r="C260" s="340"/>
      <c r="D260" s="340"/>
      <c r="E260" s="348"/>
      <c r="F260" s="340"/>
      <c r="G260" s="340"/>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sheetData>
  <sheetProtection algorithmName="SHA-512" hashValue="UP3ftd0cZNyhXoHYCSBUAhVMKpBhT5LCN2HPeFB9OgZXzhsiZBbYTFSydTDDukI5eo/0ge22G1qujjxOppot9Q==" saltValue="8Sqq1uFBgFbdmG4Rz8Rcsg==" spinCount="100000" sheet="1" objects="1" scenarios="1"/>
  <mergeCells count="10">
    <mergeCell ref="C44:E44"/>
    <mergeCell ref="I44:L44"/>
    <mergeCell ref="I45:L45"/>
    <mergeCell ref="I46:L46"/>
    <mergeCell ref="C34:E42"/>
    <mergeCell ref="F38:H38"/>
    <mergeCell ref="F39:H39"/>
    <mergeCell ref="F40:H40"/>
    <mergeCell ref="C43:E43"/>
    <mergeCell ref="I43:L43"/>
  </mergeCells>
  <conditionalFormatting sqref="M4:M33">
    <cfRule type="cellIs" priority="151" dxfId="100" operator="greaterThan">
      <formula>0</formula>
    </cfRule>
  </conditionalFormatting>
  <conditionalFormatting sqref="M34">
    <cfRule type="cellIs" priority="236" dxfId="3" operator="greaterThan">
      <formula>0</formula>
    </cfRule>
  </conditionalFormatting>
  <conditionalFormatting sqref="O4:O33">
    <cfRule type="cellIs" priority="150" dxfId="24" operator="greaterThan">
      <formula>$O$38</formula>
    </cfRule>
    <cfRule type="cellIs" priority="149" dxfId="97" operator="equal">
      <formula>"                            you"</formula>
    </cfRule>
    <cfRule type="cellIs" priority="148" dxfId="29" operator="equal">
      <formula>"                            Steve"</formula>
    </cfRule>
  </conditionalFormatting>
  <conditionalFormatting sqref="O36">
    <cfRule type="cellIs" priority="229" dxfId="3" operator="greaterThan">
      <formula>$O$38</formula>
    </cfRule>
  </conditionalFormatting>
  <conditionalFormatting sqref="Q4:Q33">
    <cfRule type="cellIs" priority="182" dxfId="6" operator="greaterThan">
      <formula>$Q$38</formula>
    </cfRule>
  </conditionalFormatting>
  <conditionalFormatting sqref="Q35">
    <cfRule type="cellIs" priority="176" dxfId="4" operator="greaterThan">
      <formula>$Q$40</formula>
    </cfRule>
    <cfRule type="cellIs" priority="162" dxfId="2" operator="equal">
      <formula>$Q$40+AVERAGE($Q$4:$Q$33)</formula>
    </cfRule>
  </conditionalFormatting>
  <conditionalFormatting sqref="Q36">
    <cfRule type="cellIs" priority="193" dxfId="3" operator="greaterThan">
      <formula>$Q$38</formula>
    </cfRule>
    <cfRule type="cellIs" priority="192" dxfId="2" operator="equal">
      <formula>$Q$38+MAX($Q$4:$Q$33)</formula>
    </cfRule>
  </conditionalFormatting>
  <conditionalFormatting sqref="R4:R33">
    <cfRule type="cellIs" priority="147" dxfId="6" operator="between">
      <formula>$R$38</formula>
      <formula>99999</formula>
    </cfRule>
  </conditionalFormatting>
  <conditionalFormatting sqref="R35">
    <cfRule type="cellIs" priority="234" dxfId="4" operator="greaterThan">
      <formula>$R$40</formula>
    </cfRule>
    <cfRule type="cellIs" priority="175" dxfId="2" operator="equal">
      <formula>$R$40+AVERAGE($R$4:$R$33)</formula>
    </cfRule>
  </conditionalFormatting>
  <conditionalFormatting sqref="R36">
    <cfRule type="cellIs" priority="220" dxfId="2" operator="equal">
      <formula>$R$38+MAX($R$4:$R$33)</formula>
    </cfRule>
    <cfRule type="cellIs" priority="221" dxfId="3" operator="greaterThan">
      <formula>$R$38</formula>
    </cfRule>
  </conditionalFormatting>
  <conditionalFormatting sqref="S4:S33">
    <cfRule type="cellIs" priority="246" dxfId="6" operator="lessThan">
      <formula>$S$39</formula>
    </cfRule>
  </conditionalFormatting>
  <conditionalFormatting sqref="S35">
    <cfRule type="cellIs" priority="125" dxfId="2" operator="equal">
      <formula>$S$40+AVERAGE($S$4:$S$33)</formula>
    </cfRule>
    <cfRule type="cellIs" priority="126" dxfId="4" operator="lessThan">
      <formula>$S$40</formula>
    </cfRule>
  </conditionalFormatting>
  <conditionalFormatting sqref="S36">
    <cfRule type="cellIs" priority="214" dxfId="2" operator="equal">
      <formula>$S$38+MAX($S$4:$S$33)</formula>
    </cfRule>
    <cfRule type="cellIs" priority="215" dxfId="3" operator="greaterThan">
      <formula>$S$38</formula>
    </cfRule>
  </conditionalFormatting>
  <conditionalFormatting sqref="S37">
    <cfRule type="cellIs" priority="139" dxfId="2" operator="equal">
      <formula>$S$39+MIN($S$4:$S$33)</formula>
    </cfRule>
    <cfRule type="cellIs" priority="235" dxfId="3" operator="lessThan">
      <formula>$S$39</formula>
    </cfRule>
  </conditionalFormatting>
  <conditionalFormatting sqref="T4:T33">
    <cfRule type="cellIs" priority="47" dxfId="24" operator="greaterThan">
      <formula>$T$40</formula>
    </cfRule>
  </conditionalFormatting>
  <conditionalFormatting sqref="U4:U33">
    <cfRule type="cellIs" priority="46" dxfId="24" operator="greaterThan">
      <formula>$U$40</formula>
    </cfRule>
  </conditionalFormatting>
  <conditionalFormatting sqref="W4:W33">
    <cfRule type="cellIs" priority="180" dxfId="6" operator="greaterThan">
      <formula>$W$38</formula>
    </cfRule>
  </conditionalFormatting>
  <conditionalFormatting sqref="W35">
    <cfRule type="cellIs" priority="159" dxfId="4" operator="greaterThan">
      <formula>$W$40</formula>
    </cfRule>
    <cfRule type="cellIs" priority="158" dxfId="2" operator="equal">
      <formula>$W$40+AVERAGE($W$4:$W$33)</formula>
    </cfRule>
  </conditionalFormatting>
  <conditionalFormatting sqref="W36">
    <cfRule type="cellIs" priority="140" dxfId="2" operator="equal">
      <formula>$W$38+MAX($W$4:$W$33)</formula>
    </cfRule>
    <cfRule type="cellIs" priority="189" dxfId="3" operator="greaterThan">
      <formula>$W$38</formula>
    </cfRule>
  </conditionalFormatting>
  <conditionalFormatting sqref="X4:X33">
    <cfRule type="cellIs" priority="145" dxfId="6" operator="between">
      <formula>$X$38</formula>
      <formula>9999</formula>
    </cfRule>
  </conditionalFormatting>
  <conditionalFormatting sqref="X35">
    <cfRule type="cellIs" priority="171" dxfId="2" operator="equal">
      <formula>$X$40+AVERAGE($X$4:$X$33)</formula>
    </cfRule>
    <cfRule type="cellIs" priority="172" dxfId="4" operator="greaterThan">
      <formula>$X$40</formula>
    </cfRule>
  </conditionalFormatting>
  <conditionalFormatting sqref="X36">
    <cfRule type="cellIs" priority="213" dxfId="3" operator="greaterThan">
      <formula>$X$38</formula>
    </cfRule>
    <cfRule type="cellIs" priority="212" dxfId="2" operator="equal">
      <formula>$X$38+MAX($X$4:$X$33)</formula>
    </cfRule>
  </conditionalFormatting>
  <conditionalFormatting sqref="Y4:Y33">
    <cfRule type="cellIs" priority="252" dxfId="6" operator="lessThan">
      <formula>$Y$39</formula>
    </cfRule>
  </conditionalFormatting>
  <conditionalFormatting sqref="Y35">
    <cfRule type="cellIs" priority="121" dxfId="2" operator="equal">
      <formula>$Y$40+AVERAGE($Y$4:$Y$33)</formula>
    </cfRule>
    <cfRule type="cellIs" priority="122" dxfId="4" operator="lessThan">
      <formula>$Y$40</formula>
    </cfRule>
  </conditionalFormatting>
  <conditionalFormatting sqref="Y36">
    <cfRule type="cellIs" priority="211" dxfId="3" operator="greaterThan">
      <formula>$Y$38</formula>
    </cfRule>
    <cfRule type="cellIs" priority="210" dxfId="2" operator="equal">
      <formula>$Y$38+MAX($Y$4:$Y$33)</formula>
    </cfRule>
  </conditionalFormatting>
  <conditionalFormatting sqref="Y37">
    <cfRule type="cellIs" priority="136" dxfId="3" operator="lessThan">
      <formula>$Y$39</formula>
    </cfRule>
    <cfRule type="cellIs" priority="135" dxfId="2" operator="equal">
      <formula>$Y$39+MIN($Y$4:$Y$33)</formula>
    </cfRule>
  </conditionalFormatting>
  <conditionalFormatting sqref="Z4:Z33">
    <cfRule type="cellIs" priority="16" dxfId="24" operator="greaterThan">
      <formula>$Z$40</formula>
    </cfRule>
  </conditionalFormatting>
  <conditionalFormatting sqref="AA4:AA33">
    <cfRule type="cellIs" priority="15" dxfId="24" operator="greaterThan">
      <formula>$AA$40</formula>
    </cfRule>
  </conditionalFormatting>
  <conditionalFormatting sqref="AC4:AC33">
    <cfRule type="cellIs" priority="179" dxfId="6" operator="greaterThan">
      <formula>$AC$38</formula>
    </cfRule>
  </conditionalFormatting>
  <conditionalFormatting sqref="AC35">
    <cfRule type="cellIs" priority="63" dxfId="2" operator="equal">
      <formula>$AC$40+AVERAGE($AC$4:$AC$33)</formula>
    </cfRule>
    <cfRule type="cellIs" priority="64" dxfId="4" operator="greaterThan">
      <formula>$AC$40</formula>
    </cfRule>
  </conditionalFormatting>
  <conditionalFormatting sqref="AC36">
    <cfRule type="cellIs" priority="188" dxfId="3" operator="greaterThan">
      <formula>$AC$38</formula>
    </cfRule>
    <cfRule type="cellIs" priority="187" dxfId="2" operator="equal">
      <formula>$AC$38+MAX($AC$4:$AC$33)</formula>
    </cfRule>
  </conditionalFormatting>
  <conditionalFormatting sqref="AD4:AD33">
    <cfRule type="cellIs" priority="144" dxfId="6" operator="between">
      <formula>$AD$38</formula>
      <formula>9999</formula>
    </cfRule>
  </conditionalFormatting>
  <conditionalFormatting sqref="AD35">
    <cfRule type="cellIs" priority="169" dxfId="2" operator="equal">
      <formula>$AD$40+AVERAGE($AD$4:$AD$33)</formula>
    </cfRule>
    <cfRule type="cellIs" priority="170" dxfId="4" operator="greaterThan">
      <formula>$AD$40</formula>
    </cfRule>
  </conditionalFormatting>
  <conditionalFormatting sqref="AD36">
    <cfRule type="cellIs" priority="208" dxfId="2" operator="equal">
      <formula>$AD$38+MAX($AD$4:$AD$33)</formula>
    </cfRule>
    <cfRule type="cellIs" priority="209" dxfId="3" operator="greaterThan">
      <formula>$AD$38</formula>
    </cfRule>
  </conditionalFormatting>
  <conditionalFormatting sqref="AE4:AE33">
    <cfRule type="cellIs" priority="253" dxfId="6" operator="lessThan">
      <formula>$AE$39</formula>
    </cfRule>
  </conditionalFormatting>
  <conditionalFormatting sqref="AE35">
    <cfRule type="cellIs" priority="120" dxfId="4" operator="lessThan">
      <formula>$AE$40</formula>
    </cfRule>
    <cfRule type="cellIs" priority="119" dxfId="2" operator="equal">
      <formula>$AE$40+AVERAGE($AE$4:$AE$33)</formula>
    </cfRule>
  </conditionalFormatting>
  <conditionalFormatting sqref="AE36">
    <cfRule type="cellIs" priority="206" dxfId="2" operator="equal">
      <formula>$AE$38+MAX($AE$4:$AE$33)</formula>
    </cfRule>
    <cfRule type="cellIs" priority="207" dxfId="3" operator="greaterThan">
      <formula>$AE$38</formula>
    </cfRule>
  </conditionalFormatting>
  <conditionalFormatting sqref="AE37">
    <cfRule type="cellIs" priority="133" dxfId="2" operator="equal">
      <formula>$AE$39+MIN($AE$4:$AE$33)</formula>
    </cfRule>
    <cfRule type="cellIs" priority="134" dxfId="3" operator="lessThan">
      <formula>$AE$39</formula>
    </cfRule>
  </conditionalFormatting>
  <conditionalFormatting sqref="AF4:AF33">
    <cfRule type="cellIs" priority="99" dxfId="6" operator="greaterThan">
      <formula>$AF$40</formula>
    </cfRule>
  </conditionalFormatting>
  <conditionalFormatting sqref="AG4:AG33">
    <cfRule type="cellIs" priority="100" dxfId="6" operator="greaterThan">
      <formula>$AG$40</formula>
    </cfRule>
  </conditionalFormatting>
  <conditionalFormatting sqref="AI4 AI6 AI8 AI10 AI12 AI14 AI16 AI18 AI20 AI22 AI24 AI26 AI28 AI30 AI32">
    <cfRule type="containsBlanks" priority="226" dxfId="37">
      <formula>LEN(TRIM(AI4))=0</formula>
    </cfRule>
  </conditionalFormatting>
  <conditionalFormatting sqref="AI4:AI33">
    <cfRule type="cellIs" priority="227" dxfId="6" operator="lessThan">
      <formula>$AI$39</formula>
    </cfRule>
  </conditionalFormatting>
  <conditionalFormatting sqref="AI5 AI7 AI9 AI11 AI13 AI15 AI17 AI19 AI21 AI23 AI25 AI27 AI29 AI31 AI33">
    <cfRule type="containsBlanks" priority="225" dxfId="29">
      <formula>LEN(TRIM(AI5))=0</formula>
    </cfRule>
  </conditionalFormatting>
  <conditionalFormatting sqref="AI35">
    <cfRule type="cellIs" priority="228" dxfId="4" operator="lessThan">
      <formula>$AI$40</formula>
    </cfRule>
  </conditionalFormatting>
  <conditionalFormatting sqref="AI37">
    <cfRule type="cellIs" priority="237" dxfId="3" operator="lessThan">
      <formula>$AI$39</formula>
    </cfRule>
  </conditionalFormatting>
  <conditionalFormatting sqref="AK4 AK6 AK8 AK10 AK12 AK14 AK16 AK18 AK20 AK22 AK24 AK26 AK28 AK30 AK32">
    <cfRule type="containsBlanks" priority="238" dxfId="32">
      <formula>LEN(TRIM(AK4))=0</formula>
    </cfRule>
  </conditionalFormatting>
  <conditionalFormatting sqref="AK4:AK33">
    <cfRule type="cellIs" priority="244" dxfId="30" operator="greaterThan">
      <formula>$AK$38</formula>
    </cfRule>
    <cfRule type="cellIs" priority="254" dxfId="24" operator="lessThan">
      <formula>$AK$39</formula>
    </cfRule>
  </conditionalFormatting>
  <conditionalFormatting sqref="AK5 AK7 AK9 AK11 AK13 AK15 AK17 AK19 AK21 AK23 AK25 AK27 AK29 AK31 AK33">
    <cfRule type="containsBlanks" priority="243" dxfId="29">
      <formula>LEN(TRIM(AK5))=0</formula>
    </cfRule>
  </conditionalFormatting>
  <conditionalFormatting sqref="AK36">
    <cfRule type="cellIs" priority="233" dxfId="28" operator="greaterThan">
      <formula>$AK$38</formula>
    </cfRule>
  </conditionalFormatting>
  <conditionalFormatting sqref="AK37">
    <cfRule type="cellIs" priority="232" dxfId="3" operator="lessThan">
      <formula>$AK$39</formula>
    </cfRule>
  </conditionalFormatting>
  <conditionalFormatting sqref="AM4:AM33">
    <cfRule type="cellIs" priority="239" dxfId="6" operator="greaterThan">
      <formula>$AM$38</formula>
    </cfRule>
  </conditionalFormatting>
  <conditionalFormatting sqref="AM36">
    <cfRule type="cellIs" priority="231" dxfId="3" operator="greaterThan">
      <formula>$AM$38</formula>
    </cfRule>
  </conditionalFormatting>
  <conditionalFormatting sqref="AO4:AO33">
    <cfRule type="cellIs" priority="224" dxfId="24" operator="greaterThan">
      <formula>$AO$38</formula>
    </cfRule>
  </conditionalFormatting>
  <conditionalFormatting sqref="AO35">
    <cfRule type="cellIs" priority="223" dxfId="4" operator="greaterThan">
      <formula>$AO$40</formula>
    </cfRule>
  </conditionalFormatting>
  <conditionalFormatting sqref="AO36">
    <cfRule type="cellIs" priority="222" dxfId="3" operator="greaterThan">
      <formula>$AO$38</formula>
    </cfRule>
  </conditionalFormatting>
  <conditionalFormatting sqref="AP4:AP33">
    <cfRule type="cellIs" priority="110" dxfId="6" operator="greaterThan">
      <formula>$AP$38</formula>
    </cfRule>
  </conditionalFormatting>
  <conditionalFormatting sqref="AP35">
    <cfRule type="cellIs" priority="109" dxfId="4" operator="greaterThan">
      <formula>$AP$40</formula>
    </cfRule>
    <cfRule type="cellIs" priority="108" dxfId="2" operator="equal">
      <formula>$AP$40+AVERAGE($AP$4:$AP$33)</formula>
    </cfRule>
  </conditionalFormatting>
  <conditionalFormatting sqref="AP36">
    <cfRule type="cellIs" priority="36" dxfId="3" operator="greaterThan">
      <formula>$AP$38</formula>
    </cfRule>
    <cfRule type="cellIs" priority="35" dxfId="2" operator="equal">
      <formula>$AP$38+MAX($AP$4:$AP$33)</formula>
    </cfRule>
  </conditionalFormatting>
  <conditionalFormatting sqref="AQ4:AQ33">
    <cfRule type="cellIs" priority="107" dxfId="6" operator="between">
      <formula>$AQ$38</formula>
      <formula>9999</formula>
    </cfRule>
  </conditionalFormatting>
  <conditionalFormatting sqref="AQ35">
    <cfRule type="cellIs" priority="106" dxfId="4" operator="greaterThan">
      <formula>$AQ$40</formula>
    </cfRule>
    <cfRule type="cellIs" priority="105" dxfId="2" operator="equal">
      <formula>$AQ$40+AVERAGE($AQ$4:$AQ$33)</formula>
    </cfRule>
  </conditionalFormatting>
  <conditionalFormatting sqref="AQ36">
    <cfRule type="cellIs" priority="112" dxfId="3" operator="greaterThan">
      <formula>$AQ$38</formula>
    </cfRule>
    <cfRule type="cellIs" priority="111" dxfId="2" operator="equal">
      <formula>$AQ$38+MAX($AQ$4:$AQ$33)</formula>
    </cfRule>
  </conditionalFormatting>
  <conditionalFormatting sqref="AR4:AR33">
    <cfRule type="cellIs" priority="177" dxfId="6" operator="greaterThan">
      <formula>$AR$38</formula>
    </cfRule>
  </conditionalFormatting>
  <conditionalFormatting sqref="AR35">
    <cfRule type="cellIs" priority="152" dxfId="2" operator="equal">
      <formula>$AR$40+AVERAGE($AR$4:$AR$33)</formula>
    </cfRule>
    <cfRule type="cellIs" priority="153" dxfId="4" operator="greaterThan">
      <formula>$AR$40</formula>
    </cfRule>
  </conditionalFormatting>
  <conditionalFormatting sqref="AR36">
    <cfRule type="cellIs" priority="183" dxfId="2" operator="equal">
      <formula>$AR$38+MAX($AR$4:$AR$33)</formula>
    </cfRule>
    <cfRule type="cellIs" priority="184" dxfId="3" operator="greaterThan">
      <formula>$AR$38</formula>
    </cfRule>
  </conditionalFormatting>
  <conditionalFormatting sqref="AS4:AS33">
    <cfRule type="cellIs" priority="141" dxfId="6" operator="between">
      <formula>$AS$38</formula>
      <formula>9999</formula>
    </cfRule>
  </conditionalFormatting>
  <conditionalFormatting sqref="AS35">
    <cfRule type="cellIs" priority="163" dxfId="2" operator="equal">
      <formula>$AS$40+AVERAGE($AS$4:$AS$33)</formula>
    </cfRule>
    <cfRule type="cellIs" priority="164" dxfId="4" operator="greaterThan">
      <formula>$AS$40</formula>
    </cfRule>
  </conditionalFormatting>
  <conditionalFormatting sqref="AS36">
    <cfRule type="cellIs" priority="196" dxfId="2" operator="equal">
      <formula>$AS$38+MAX($AS$4:$AS$33)</formula>
    </cfRule>
    <cfRule type="cellIs" priority="197" dxfId="3" operator="greaterThan">
      <formula>$AS$38</formula>
    </cfRule>
  </conditionalFormatting>
  <dataValidations count="4">
    <dataValidation type="decimal" allowBlank="1" showInputMessage="1" showErrorMessage="1" errorTitle="Numbers Only" error="Enter Numbers Only" sqref="Z37:AA37 Z4:AA35 AO4:AO38 AM4:AM38 AN38:AN40 AO40 AP38:AS40 AB4:AK37 I4:Y37 I38:AL40 AP4:AR37">
      <formula1>0</formula1>
      <formula2>99999999</formula2>
    </dataValidation>
    <dataValidation type="decimal" allowBlank="1" showInputMessage="1" showErrorMessage="1" errorTitle="Numbers Only" error="Enter Nubers Only" sqref="AM39:AM40 AO39">
      <formula1>0</formula1>
      <formula2>99999999</formula2>
    </dataValidation>
    <dataValidation type="decimal" allowBlank="1" showInputMessage="1" showErrorMessage="1" error="Enter Numbers Only" sqref="Z2:AA2">
      <formula1>0</formula1>
      <formula2>99999999</formula2>
    </dataValidation>
    <dataValidation allowBlank="1" showInputMessage="1" showErrorMessage="1" error="Only the less than symbol &quot;&lt;&quot; may be entered in this column." sqref="AN4:AN33 AL4:AL33"/>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EA600"/>
  <sheetViews>
    <sheetView zoomScale="60" zoomScaleNormal="60" zoomScalePageLayoutView="55" workbookViewId="0" topLeftCell="AG16">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131" width="8.7109375" style="156" customWidth="1"/>
    <col min="132" max="16384" width="8.7109375" style="19" customWidth="1"/>
  </cols>
  <sheetData>
    <row r="1" spans="2:131"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5"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row>
    <row r="2" spans="2:131" s="6" customFormat="1" ht="111" customHeight="1" hidden="1" thickBot="1">
      <c r="B2" s="88"/>
      <c r="C2" s="7"/>
      <c r="D2" s="7"/>
      <c r="E2" s="8"/>
      <c r="F2" s="9"/>
      <c r="G2" s="9"/>
      <c r="H2" s="9" t="s">
        <v>227</v>
      </c>
      <c r="I2" s="10">
        <v>46529</v>
      </c>
      <c r="J2" s="505">
        <v>50050</v>
      </c>
      <c r="K2" s="505"/>
      <c r="L2" s="505">
        <v>50050</v>
      </c>
      <c r="M2" s="505">
        <v>80998</v>
      </c>
      <c r="N2" s="505">
        <v>10</v>
      </c>
      <c r="O2" s="503" t="s">
        <v>228</v>
      </c>
      <c r="P2" s="304">
        <v>80082</v>
      </c>
      <c r="Q2" s="3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337"/>
      <c r="AQ2" s="337"/>
      <c r="AR2" s="337">
        <v>665</v>
      </c>
      <c r="AS2" s="337"/>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row>
    <row r="3" spans="2:131" s="6" customFormat="1" ht="220.5" customHeight="1" hidden="1" thickBot="1">
      <c r="B3" s="89" t="s">
        <v>165</v>
      </c>
      <c r="C3" s="16" t="s">
        <v>236</v>
      </c>
      <c r="D3" s="16" t="s">
        <v>237</v>
      </c>
      <c r="E3" s="32" t="s">
        <v>238</v>
      </c>
      <c r="F3" s="16" t="s">
        <v>239</v>
      </c>
      <c r="G3" s="16" t="s">
        <v>240</v>
      </c>
      <c r="H3" s="16" t="s">
        <v>241</v>
      </c>
      <c r="I3" s="14" t="s">
        <v>242</v>
      </c>
      <c r="J3" s="334" t="s">
        <v>243</v>
      </c>
      <c r="K3" s="334" t="s">
        <v>244</v>
      </c>
      <c r="L3" s="334" t="s">
        <v>246</v>
      </c>
      <c r="M3" s="334" t="s">
        <v>247</v>
      </c>
      <c r="N3" s="334" t="s">
        <v>248</v>
      </c>
      <c r="O3" s="335" t="s">
        <v>249</v>
      </c>
      <c r="P3" s="4" t="s">
        <v>250</v>
      </c>
      <c r="Q3" s="5"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148" t="s">
        <v>296</v>
      </c>
      <c r="AQ3" s="148" t="s">
        <v>297</v>
      </c>
      <c r="AR3" s="148" t="s">
        <v>300</v>
      </c>
      <c r="AS3" s="148"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row>
    <row r="4" spans="1:45" ht="21" customHeight="1">
      <c r="A4" s="580"/>
      <c r="B4" s="581"/>
      <c r="C4" s="325" t="str">
        <f>'Permit Limits'!E5</f>
        <v>TN0020621</v>
      </c>
      <c r="D4" s="325" t="str">
        <f>'Permit Limits'!D10</f>
        <v>External Outfall</v>
      </c>
      <c r="E4" s="326" t="str">
        <f>'Permit Limits'!E10</f>
        <v>001</v>
      </c>
      <c r="F4" s="325">
        <f>'Permit Limits'!H5</f>
        <v>2024</v>
      </c>
      <c r="G4" s="20" t="s">
        <v>330</v>
      </c>
      <c r="H4" s="327">
        <v>1</v>
      </c>
      <c r="I4" s="52"/>
      <c r="J4" s="306"/>
      <c r="K4" s="306"/>
      <c r="L4" s="306"/>
      <c r="M4" s="299"/>
      <c r="N4" s="299"/>
      <c r="O4" s="68"/>
      <c r="P4" s="298"/>
      <c r="Q4" s="299"/>
      <c r="R4" s="356" t="str">
        <f>IF(Q4&lt;&gt;0,(8.34*L4*Q4),"")</f>
        <v/>
      </c>
      <c r="S4" s="356" t="str">
        <f>IF(P4&lt;&gt;0,(1-Q4/P4)*100,"")</f>
        <v/>
      </c>
      <c r="T4" s="299"/>
      <c r="U4" s="68"/>
      <c r="V4" s="613"/>
      <c r="W4" s="306"/>
      <c r="X4" s="614" t="str">
        <f aca="true" t="shared" si="0" ref="X4:X34">IF(W4&lt;&gt;0,(8.34*L4*W4),"")</f>
        <v/>
      </c>
      <c r="Y4" s="614" t="str">
        <f aca="true" t="shared" si="1" ref="Y4:Y34">IF(V4&lt;&gt;0,(1-W4/V4)*100,"")</f>
        <v/>
      </c>
      <c r="Z4" s="306"/>
      <c r="AA4" s="615"/>
      <c r="AB4" s="298"/>
      <c r="AC4" s="299"/>
      <c r="AD4" s="356" t="str">
        <f aca="true" t="shared" si="2" ref="AD4:AD34">IF(AC4&lt;&gt;0,(8.34*L4*AC4),"")</f>
        <v/>
      </c>
      <c r="AE4" s="356" t="str">
        <f>IF(AB4&lt;&gt;0,(1-AC4/AB4)*100,"")</f>
        <v/>
      </c>
      <c r="AF4" s="299"/>
      <c r="AG4" s="68"/>
      <c r="AH4" s="298"/>
      <c r="AI4" s="68"/>
      <c r="AJ4" s="298"/>
      <c r="AK4" s="68"/>
      <c r="AL4" s="302"/>
      <c r="AM4" s="300"/>
      <c r="AN4" s="55"/>
      <c r="AO4" s="68"/>
      <c r="AP4" s="65"/>
      <c r="AQ4" s="354" t="str">
        <f aca="true" t="shared" si="3" ref="AQ4:AQ34">IF(AP4&lt;&gt;0,(8.34*L4*AP4),"")</f>
        <v/>
      </c>
      <c r="AR4" s="65"/>
      <c r="AS4" s="354" t="str">
        <f aca="true" t="shared" si="4" ref="AS4:AS34">IF(AR4&lt;&gt;0,(8.34*L4*AR4),"")</f>
        <v/>
      </c>
    </row>
    <row r="5" spans="1:45" ht="21" customHeight="1">
      <c r="A5" s="582"/>
      <c r="B5" s="583"/>
      <c r="C5" s="329" t="str">
        <f>C4</f>
        <v>TN0020621</v>
      </c>
      <c r="D5" s="329" t="str">
        <f>D4</f>
        <v>External Outfall</v>
      </c>
      <c r="E5" s="328" t="str">
        <f>E4</f>
        <v>001</v>
      </c>
      <c r="F5" s="329">
        <f>F4</f>
        <v>2024</v>
      </c>
      <c r="G5" s="329" t="s">
        <v>330</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7"/>
      <c r="AO5" s="113"/>
      <c r="AP5" s="105"/>
      <c r="AQ5" s="350" t="str">
        <f t="shared" si="3"/>
        <v/>
      </c>
      <c r="AR5" s="105"/>
      <c r="AS5" s="350" t="str">
        <f t="shared" si="4"/>
        <v/>
      </c>
    </row>
    <row r="6" spans="1:45" ht="21" customHeight="1">
      <c r="A6" s="582"/>
      <c r="B6" s="583"/>
      <c r="C6" s="329" t="str">
        <f aca="true" t="shared" si="5" ref="C6:C34">C5</f>
        <v>TN0020621</v>
      </c>
      <c r="D6" s="329" t="str">
        <f aca="true" t="shared" si="6" ref="D6:D34">D5</f>
        <v>External Outfall</v>
      </c>
      <c r="E6" s="328" t="str">
        <f aca="true" t="shared" si="7" ref="E6:E34">E5</f>
        <v>001</v>
      </c>
      <c r="F6" s="329">
        <f aca="true" t="shared" si="8" ref="F6:F34">F5</f>
        <v>2024</v>
      </c>
      <c r="G6" s="329" t="s">
        <v>330</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117"/>
      <c r="AI6" s="114"/>
      <c r="AJ6" s="117"/>
      <c r="AK6" s="114"/>
      <c r="AL6" s="58"/>
      <c r="AM6" s="71"/>
      <c r="AN6" s="59"/>
      <c r="AO6" s="114"/>
      <c r="AP6" s="106"/>
      <c r="AQ6" s="350" t="str">
        <f t="shared" si="3"/>
        <v/>
      </c>
      <c r="AR6" s="106"/>
      <c r="AS6" s="350" t="str">
        <f t="shared" si="4"/>
        <v/>
      </c>
    </row>
    <row r="7" spans="1:45" ht="21" customHeight="1">
      <c r="A7" s="582"/>
      <c r="B7" s="583"/>
      <c r="C7" s="329" t="str">
        <f t="shared" si="5"/>
        <v>TN0020621</v>
      </c>
      <c r="D7" s="329" t="str">
        <f t="shared" si="6"/>
        <v>External Outfall</v>
      </c>
      <c r="E7" s="328" t="str">
        <f t="shared" si="7"/>
        <v>001</v>
      </c>
      <c r="F7" s="329">
        <f t="shared" si="8"/>
        <v>2024</v>
      </c>
      <c r="G7" s="329" t="s">
        <v>330</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7"/>
      <c r="AO7" s="113"/>
      <c r="AP7" s="105"/>
      <c r="AQ7" s="350" t="str">
        <f t="shared" si="3"/>
        <v/>
      </c>
      <c r="AR7" s="105"/>
      <c r="AS7" s="350" t="str">
        <f t="shared" si="4"/>
        <v/>
      </c>
    </row>
    <row r="8" spans="1:45" ht="21" customHeight="1">
      <c r="A8" s="582"/>
      <c r="B8" s="583"/>
      <c r="C8" s="329" t="str">
        <f t="shared" si="5"/>
        <v>TN0020621</v>
      </c>
      <c r="D8" s="329" t="str">
        <f t="shared" si="6"/>
        <v>External Outfall</v>
      </c>
      <c r="E8" s="328" t="str">
        <f t="shared" si="7"/>
        <v>001</v>
      </c>
      <c r="F8" s="329">
        <f t="shared" si="8"/>
        <v>2024</v>
      </c>
      <c r="G8" s="329" t="s">
        <v>330</v>
      </c>
      <c r="H8" s="330">
        <v>5</v>
      </c>
      <c r="I8" s="108"/>
      <c r="J8" s="111"/>
      <c r="K8" s="111"/>
      <c r="L8" s="111"/>
      <c r="M8" s="106"/>
      <c r="N8" s="106"/>
      <c r="O8" s="114"/>
      <c r="P8" s="117"/>
      <c r="Q8" s="106"/>
      <c r="R8" s="350" t="str">
        <f t="shared" si="11"/>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117"/>
      <c r="AI8" s="114"/>
      <c r="AJ8" s="117"/>
      <c r="AK8" s="114"/>
      <c r="AL8" s="58"/>
      <c r="AM8" s="71"/>
      <c r="AN8" s="59"/>
      <c r="AO8" s="114"/>
      <c r="AP8" s="106"/>
      <c r="AQ8" s="350" t="str">
        <f t="shared" si="3"/>
        <v/>
      </c>
      <c r="AR8" s="106"/>
      <c r="AS8" s="350" t="str">
        <f t="shared" si="4"/>
        <v/>
      </c>
    </row>
    <row r="9" spans="1:45" ht="21" customHeight="1">
      <c r="A9" s="582"/>
      <c r="B9" s="583"/>
      <c r="C9" s="329" t="str">
        <f t="shared" si="5"/>
        <v>TN0020621</v>
      </c>
      <c r="D9" s="329" t="str">
        <f t="shared" si="6"/>
        <v>External Outfall</v>
      </c>
      <c r="E9" s="328" t="str">
        <f t="shared" si="7"/>
        <v>001</v>
      </c>
      <c r="F9" s="329">
        <f t="shared" si="8"/>
        <v>2024</v>
      </c>
      <c r="G9" s="329" t="s">
        <v>330</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7"/>
      <c r="AO9" s="113"/>
      <c r="AP9" s="105"/>
      <c r="AQ9" s="350" t="str">
        <f t="shared" si="3"/>
        <v/>
      </c>
      <c r="AR9" s="105"/>
      <c r="AS9" s="350" t="str">
        <f t="shared" si="4"/>
        <v/>
      </c>
    </row>
    <row r="10" spans="1:45" ht="21" customHeight="1">
      <c r="A10" s="582"/>
      <c r="B10" s="583"/>
      <c r="C10" s="329" t="str">
        <f t="shared" si="5"/>
        <v>TN0020621</v>
      </c>
      <c r="D10" s="329" t="str">
        <f t="shared" si="6"/>
        <v>External Outfall</v>
      </c>
      <c r="E10" s="328" t="str">
        <f t="shared" si="7"/>
        <v>001</v>
      </c>
      <c r="F10" s="329">
        <f t="shared" si="8"/>
        <v>2024</v>
      </c>
      <c r="G10" s="329" t="s">
        <v>330</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117"/>
      <c r="AI10" s="114"/>
      <c r="AJ10" s="117"/>
      <c r="AK10" s="114"/>
      <c r="AL10" s="58"/>
      <c r="AM10" s="71"/>
      <c r="AN10" s="59"/>
      <c r="AO10" s="114"/>
      <c r="AP10" s="106"/>
      <c r="AQ10" s="350" t="str">
        <f t="shared" si="3"/>
        <v/>
      </c>
      <c r="AR10" s="106"/>
      <c r="AS10" s="350" t="str">
        <f t="shared" si="4"/>
        <v/>
      </c>
    </row>
    <row r="11" spans="1:45" ht="21" customHeight="1">
      <c r="A11" s="582"/>
      <c r="B11" s="583"/>
      <c r="C11" s="329" t="str">
        <f t="shared" si="5"/>
        <v>TN0020621</v>
      </c>
      <c r="D11" s="329" t="str">
        <f t="shared" si="6"/>
        <v>External Outfall</v>
      </c>
      <c r="E11" s="328" t="str">
        <f t="shared" si="7"/>
        <v>001</v>
      </c>
      <c r="F11" s="329">
        <f t="shared" si="8"/>
        <v>2024</v>
      </c>
      <c r="G11" s="329" t="s">
        <v>330</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7"/>
      <c r="AO11" s="113"/>
      <c r="AP11" s="105"/>
      <c r="AQ11" s="350" t="str">
        <f t="shared" si="3"/>
        <v/>
      </c>
      <c r="AR11" s="105"/>
      <c r="AS11" s="350" t="str">
        <f t="shared" si="4"/>
        <v/>
      </c>
    </row>
    <row r="12" spans="1:45" ht="21" customHeight="1">
      <c r="A12" s="582"/>
      <c r="B12" s="583"/>
      <c r="C12" s="329" t="str">
        <f t="shared" si="5"/>
        <v>TN0020621</v>
      </c>
      <c r="D12" s="329" t="str">
        <f t="shared" si="6"/>
        <v>External Outfall</v>
      </c>
      <c r="E12" s="328" t="str">
        <f t="shared" si="7"/>
        <v>001</v>
      </c>
      <c r="F12" s="329">
        <f t="shared" si="8"/>
        <v>2024</v>
      </c>
      <c r="G12" s="329" t="s">
        <v>330</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117"/>
      <c r="AI12" s="114"/>
      <c r="AJ12" s="117"/>
      <c r="AK12" s="114"/>
      <c r="AL12" s="58"/>
      <c r="AM12" s="71"/>
      <c r="AN12" s="59"/>
      <c r="AO12" s="114"/>
      <c r="AP12" s="106"/>
      <c r="AQ12" s="350" t="str">
        <f t="shared" si="3"/>
        <v/>
      </c>
      <c r="AR12" s="106"/>
      <c r="AS12" s="350" t="str">
        <f t="shared" si="4"/>
        <v/>
      </c>
    </row>
    <row r="13" spans="1:45" ht="21" customHeight="1">
      <c r="A13" s="582"/>
      <c r="B13" s="583"/>
      <c r="C13" s="329" t="str">
        <f t="shared" si="5"/>
        <v>TN0020621</v>
      </c>
      <c r="D13" s="329" t="str">
        <f t="shared" si="6"/>
        <v>External Outfall</v>
      </c>
      <c r="E13" s="328" t="str">
        <f t="shared" si="7"/>
        <v>001</v>
      </c>
      <c r="F13" s="329">
        <f t="shared" si="8"/>
        <v>2024</v>
      </c>
      <c r="G13" s="329" t="s">
        <v>330</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7"/>
      <c r="AO13" s="113"/>
      <c r="AP13" s="105"/>
      <c r="AQ13" s="350" t="str">
        <f t="shared" si="3"/>
        <v/>
      </c>
      <c r="AR13" s="105"/>
      <c r="AS13" s="350" t="str">
        <f t="shared" si="4"/>
        <v/>
      </c>
    </row>
    <row r="14" spans="1:45" ht="21" customHeight="1">
      <c r="A14" s="582"/>
      <c r="B14" s="583"/>
      <c r="C14" s="329" t="str">
        <f t="shared" si="5"/>
        <v>TN0020621</v>
      </c>
      <c r="D14" s="329" t="str">
        <f t="shared" si="6"/>
        <v>External Outfall</v>
      </c>
      <c r="E14" s="328" t="str">
        <f t="shared" si="7"/>
        <v>001</v>
      </c>
      <c r="F14" s="329">
        <f t="shared" si="8"/>
        <v>2024</v>
      </c>
      <c r="G14" s="329" t="s">
        <v>330</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106"/>
      <c r="AG14" s="114"/>
      <c r="AH14" s="117"/>
      <c r="AI14" s="114"/>
      <c r="AJ14" s="117"/>
      <c r="AK14" s="114"/>
      <c r="AL14" s="58"/>
      <c r="AM14" s="71"/>
      <c r="AN14" s="59"/>
      <c r="AO14" s="114"/>
      <c r="AP14" s="75"/>
      <c r="AQ14" s="350" t="str">
        <f t="shared" si="3"/>
        <v/>
      </c>
      <c r="AR14" s="75"/>
      <c r="AS14" s="350" t="str">
        <f t="shared" si="4"/>
        <v/>
      </c>
    </row>
    <row r="15" spans="1:45" ht="21" customHeight="1">
      <c r="A15" s="582"/>
      <c r="B15" s="583"/>
      <c r="C15" s="329" t="str">
        <f t="shared" si="5"/>
        <v>TN0020621</v>
      </c>
      <c r="D15" s="329" t="str">
        <f t="shared" si="6"/>
        <v>External Outfall</v>
      </c>
      <c r="E15" s="328" t="str">
        <f t="shared" si="7"/>
        <v>001</v>
      </c>
      <c r="F15" s="329">
        <f t="shared" si="8"/>
        <v>2024</v>
      </c>
      <c r="G15" s="329" t="s">
        <v>330</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7"/>
      <c r="AO15" s="113"/>
      <c r="AP15" s="105"/>
      <c r="AQ15" s="350" t="str">
        <f t="shared" si="3"/>
        <v/>
      </c>
      <c r="AR15" s="105"/>
      <c r="AS15" s="350" t="str">
        <f t="shared" si="4"/>
        <v/>
      </c>
    </row>
    <row r="16" spans="1:45" ht="21" customHeight="1">
      <c r="A16" s="582"/>
      <c r="B16" s="583"/>
      <c r="C16" s="329" t="str">
        <f t="shared" si="5"/>
        <v>TN0020621</v>
      </c>
      <c r="D16" s="329" t="str">
        <f t="shared" si="6"/>
        <v>External Outfall</v>
      </c>
      <c r="E16" s="328" t="str">
        <f t="shared" si="7"/>
        <v>001</v>
      </c>
      <c r="F16" s="329">
        <f t="shared" si="8"/>
        <v>2024</v>
      </c>
      <c r="G16" s="329" t="s">
        <v>330</v>
      </c>
      <c r="H16" s="330">
        <v>13</v>
      </c>
      <c r="I16" s="108"/>
      <c r="J16" s="111"/>
      <c r="K16" s="111"/>
      <c r="L16" s="111"/>
      <c r="M16" s="106"/>
      <c r="N16" s="106"/>
      <c r="O16" s="114"/>
      <c r="P16" s="74"/>
      <c r="Q16" s="75"/>
      <c r="R16" s="350" t="str">
        <f t="shared" si="11"/>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106"/>
      <c r="AG16" s="114"/>
      <c r="AH16" s="74"/>
      <c r="AI16" s="76"/>
      <c r="AJ16" s="74"/>
      <c r="AK16" s="76"/>
      <c r="AL16" s="77"/>
      <c r="AM16" s="33"/>
      <c r="AN16" s="78"/>
      <c r="AO16" s="76"/>
      <c r="AP16" s="75"/>
      <c r="AQ16" s="350" t="str">
        <f t="shared" si="3"/>
        <v/>
      </c>
      <c r="AR16" s="75"/>
      <c r="AS16" s="350" t="str">
        <f t="shared" si="4"/>
        <v/>
      </c>
    </row>
    <row r="17" spans="1:45" ht="21" customHeight="1">
      <c r="A17" s="582"/>
      <c r="B17" s="583"/>
      <c r="C17" s="329" t="str">
        <f t="shared" si="5"/>
        <v>TN0020621</v>
      </c>
      <c r="D17" s="329" t="str">
        <f t="shared" si="6"/>
        <v>External Outfall</v>
      </c>
      <c r="E17" s="328" t="str">
        <f t="shared" si="7"/>
        <v>001</v>
      </c>
      <c r="F17" s="329">
        <f t="shared" si="8"/>
        <v>2024</v>
      </c>
      <c r="G17" s="329" t="s">
        <v>330</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7"/>
      <c r="AO17" s="113"/>
      <c r="AP17" s="105"/>
      <c r="AQ17" s="350" t="str">
        <f t="shared" si="3"/>
        <v/>
      </c>
      <c r="AR17" s="105"/>
      <c r="AS17" s="350" t="str">
        <f t="shared" si="4"/>
        <v/>
      </c>
    </row>
    <row r="18" spans="1:45" ht="21" customHeight="1">
      <c r="A18" s="582"/>
      <c r="B18" s="583"/>
      <c r="C18" s="329" t="str">
        <f t="shared" si="5"/>
        <v>TN0020621</v>
      </c>
      <c r="D18" s="329" t="str">
        <f t="shared" si="6"/>
        <v>External Outfall</v>
      </c>
      <c r="E18" s="328" t="str">
        <f t="shared" si="7"/>
        <v>001</v>
      </c>
      <c r="F18" s="329">
        <f t="shared" si="8"/>
        <v>2024</v>
      </c>
      <c r="G18" s="329" t="s">
        <v>330</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c r="AI18" s="114"/>
      <c r="AJ18" s="117"/>
      <c r="AK18" s="114"/>
      <c r="AL18" s="58"/>
      <c r="AM18" s="71"/>
      <c r="AN18" s="59"/>
      <c r="AO18" s="114"/>
      <c r="AP18" s="106"/>
      <c r="AQ18" s="350" t="str">
        <f t="shared" si="3"/>
        <v/>
      </c>
      <c r="AR18" s="106"/>
      <c r="AS18" s="350" t="str">
        <f t="shared" si="4"/>
        <v/>
      </c>
    </row>
    <row r="19" spans="1:45" ht="21" customHeight="1">
      <c r="A19" s="582"/>
      <c r="B19" s="583"/>
      <c r="C19" s="329" t="str">
        <f t="shared" si="5"/>
        <v>TN0020621</v>
      </c>
      <c r="D19" s="329" t="str">
        <f t="shared" si="6"/>
        <v>External Outfall</v>
      </c>
      <c r="E19" s="328" t="str">
        <f t="shared" si="7"/>
        <v>001</v>
      </c>
      <c r="F19" s="329">
        <f t="shared" si="8"/>
        <v>2024</v>
      </c>
      <c r="G19" s="329" t="s">
        <v>330</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7"/>
      <c r="AO19" s="113"/>
      <c r="AP19" s="105"/>
      <c r="AQ19" s="350" t="str">
        <f t="shared" si="3"/>
        <v/>
      </c>
      <c r="AR19" s="105"/>
      <c r="AS19" s="350" t="str">
        <f t="shared" si="4"/>
        <v/>
      </c>
    </row>
    <row r="20" spans="1:45" ht="21" customHeight="1">
      <c r="A20" s="582"/>
      <c r="B20" s="583"/>
      <c r="C20" s="329" t="str">
        <f t="shared" si="5"/>
        <v>TN0020621</v>
      </c>
      <c r="D20" s="329" t="str">
        <f t="shared" si="6"/>
        <v>External Outfall</v>
      </c>
      <c r="E20" s="328" t="str">
        <f t="shared" si="7"/>
        <v>001</v>
      </c>
      <c r="F20" s="329">
        <f t="shared" si="8"/>
        <v>2024</v>
      </c>
      <c r="G20" s="329" t="s">
        <v>330</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117"/>
      <c r="AI20" s="114"/>
      <c r="AJ20" s="117"/>
      <c r="AK20" s="114"/>
      <c r="AL20" s="58"/>
      <c r="AM20" s="71"/>
      <c r="AN20" s="59"/>
      <c r="AO20" s="114"/>
      <c r="AP20" s="106"/>
      <c r="AQ20" s="350" t="str">
        <f t="shared" si="3"/>
        <v/>
      </c>
      <c r="AR20" s="106"/>
      <c r="AS20" s="350" t="str">
        <f t="shared" si="4"/>
        <v/>
      </c>
    </row>
    <row r="21" spans="1:45" ht="21" customHeight="1">
      <c r="A21" s="582"/>
      <c r="B21" s="583"/>
      <c r="C21" s="329" t="str">
        <f t="shared" si="5"/>
        <v>TN0020621</v>
      </c>
      <c r="D21" s="329" t="str">
        <f t="shared" si="6"/>
        <v>External Outfall</v>
      </c>
      <c r="E21" s="328" t="str">
        <f t="shared" si="7"/>
        <v>001</v>
      </c>
      <c r="F21" s="329">
        <f t="shared" si="8"/>
        <v>2024</v>
      </c>
      <c r="G21" s="329" t="s">
        <v>330</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7"/>
      <c r="AO21" s="113"/>
      <c r="AP21" s="105"/>
      <c r="AQ21" s="350" t="str">
        <f t="shared" si="3"/>
        <v/>
      </c>
      <c r="AR21" s="105"/>
      <c r="AS21" s="350" t="str">
        <f t="shared" si="4"/>
        <v/>
      </c>
    </row>
    <row r="22" spans="1:45" ht="21" customHeight="1">
      <c r="A22" s="582"/>
      <c r="B22" s="583"/>
      <c r="C22" s="329" t="str">
        <f t="shared" si="5"/>
        <v>TN0020621</v>
      </c>
      <c r="D22" s="329" t="str">
        <f t="shared" si="6"/>
        <v>External Outfall</v>
      </c>
      <c r="E22" s="328" t="str">
        <f t="shared" si="7"/>
        <v>001</v>
      </c>
      <c r="F22" s="329">
        <f t="shared" si="8"/>
        <v>2024</v>
      </c>
      <c r="G22" s="329" t="s">
        <v>330</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106"/>
      <c r="AG22" s="114"/>
      <c r="AH22" s="117"/>
      <c r="AI22" s="114"/>
      <c r="AJ22" s="117"/>
      <c r="AK22" s="114"/>
      <c r="AL22" s="58"/>
      <c r="AM22" s="71"/>
      <c r="AN22" s="59"/>
      <c r="AO22" s="114"/>
      <c r="AP22" s="75"/>
      <c r="AQ22" s="350" t="str">
        <f t="shared" si="3"/>
        <v/>
      </c>
      <c r="AR22" s="75"/>
      <c r="AS22" s="350" t="str">
        <f t="shared" si="4"/>
        <v/>
      </c>
    </row>
    <row r="23" spans="1:45" ht="21" customHeight="1">
      <c r="A23" s="582"/>
      <c r="B23" s="583"/>
      <c r="C23" s="329" t="str">
        <f t="shared" si="5"/>
        <v>TN0020621</v>
      </c>
      <c r="D23" s="329" t="str">
        <f t="shared" si="6"/>
        <v>External Outfall</v>
      </c>
      <c r="E23" s="328" t="str">
        <f t="shared" si="7"/>
        <v>001</v>
      </c>
      <c r="F23" s="329">
        <f t="shared" si="8"/>
        <v>2024</v>
      </c>
      <c r="G23" s="329" t="s">
        <v>330</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7"/>
      <c r="AO23" s="113"/>
      <c r="AP23" s="105"/>
      <c r="AQ23" s="350" t="str">
        <f t="shared" si="3"/>
        <v/>
      </c>
      <c r="AR23" s="105"/>
      <c r="AS23" s="350" t="str">
        <f t="shared" si="4"/>
        <v/>
      </c>
    </row>
    <row r="24" spans="1:45" ht="21" customHeight="1">
      <c r="A24" s="582"/>
      <c r="B24" s="583"/>
      <c r="C24" s="329" t="str">
        <f t="shared" si="5"/>
        <v>TN0020621</v>
      </c>
      <c r="D24" s="329" t="str">
        <f t="shared" si="6"/>
        <v>External Outfall</v>
      </c>
      <c r="E24" s="328" t="str">
        <f t="shared" si="7"/>
        <v>001</v>
      </c>
      <c r="F24" s="329">
        <f t="shared" si="8"/>
        <v>2024</v>
      </c>
      <c r="G24" s="329" t="s">
        <v>330</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106"/>
      <c r="AG24" s="114"/>
      <c r="AH24" s="117"/>
      <c r="AI24" s="114"/>
      <c r="AJ24" s="117"/>
      <c r="AK24" s="114"/>
      <c r="AL24" s="58"/>
      <c r="AM24" s="71"/>
      <c r="AN24" s="59"/>
      <c r="AO24" s="114"/>
      <c r="AP24" s="75"/>
      <c r="AQ24" s="350" t="str">
        <f t="shared" si="3"/>
        <v/>
      </c>
      <c r="AR24" s="75"/>
      <c r="AS24" s="350" t="str">
        <f t="shared" si="4"/>
        <v/>
      </c>
    </row>
    <row r="25" spans="1:45" ht="21" customHeight="1">
      <c r="A25" s="582"/>
      <c r="B25" s="583"/>
      <c r="C25" s="329" t="str">
        <f t="shared" si="5"/>
        <v>TN0020621</v>
      </c>
      <c r="D25" s="329" t="str">
        <f t="shared" si="6"/>
        <v>External Outfall</v>
      </c>
      <c r="E25" s="328" t="str">
        <f t="shared" si="7"/>
        <v>001</v>
      </c>
      <c r="F25" s="329">
        <f t="shared" si="8"/>
        <v>2024</v>
      </c>
      <c r="G25" s="329" t="s">
        <v>330</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7"/>
      <c r="AO25" s="113"/>
      <c r="AP25" s="105"/>
      <c r="AQ25" s="350" t="str">
        <f t="shared" si="3"/>
        <v/>
      </c>
      <c r="AR25" s="105"/>
      <c r="AS25" s="350" t="str">
        <f t="shared" si="4"/>
        <v/>
      </c>
    </row>
    <row r="26" spans="1:45" ht="21" customHeight="1">
      <c r="A26" s="582"/>
      <c r="B26" s="583"/>
      <c r="C26" s="329" t="str">
        <f t="shared" si="5"/>
        <v>TN0020621</v>
      </c>
      <c r="D26" s="329" t="str">
        <f t="shared" si="6"/>
        <v>External Outfall</v>
      </c>
      <c r="E26" s="328" t="str">
        <f t="shared" si="7"/>
        <v>001</v>
      </c>
      <c r="F26" s="329">
        <f t="shared" si="8"/>
        <v>2024</v>
      </c>
      <c r="G26" s="329" t="s">
        <v>330</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117"/>
      <c r="AI26" s="114"/>
      <c r="AJ26" s="117"/>
      <c r="AK26" s="114"/>
      <c r="AL26" s="58"/>
      <c r="AM26" s="71"/>
      <c r="AN26" s="59"/>
      <c r="AO26" s="114"/>
      <c r="AP26" s="106"/>
      <c r="AQ26" s="350" t="str">
        <f t="shared" si="3"/>
        <v/>
      </c>
      <c r="AR26" s="106"/>
      <c r="AS26" s="350" t="str">
        <f t="shared" si="4"/>
        <v/>
      </c>
    </row>
    <row r="27" spans="1:45" ht="21" customHeight="1">
      <c r="A27" s="582"/>
      <c r="B27" s="583"/>
      <c r="C27" s="329" t="str">
        <f t="shared" si="5"/>
        <v>TN0020621</v>
      </c>
      <c r="D27" s="329" t="str">
        <f t="shared" si="6"/>
        <v>External Outfall</v>
      </c>
      <c r="E27" s="328" t="str">
        <f t="shared" si="7"/>
        <v>001</v>
      </c>
      <c r="F27" s="329">
        <f t="shared" si="8"/>
        <v>2024</v>
      </c>
      <c r="G27" s="329" t="s">
        <v>330</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7"/>
      <c r="AO27" s="113"/>
      <c r="AP27" s="105"/>
      <c r="AQ27" s="350" t="str">
        <f t="shared" si="3"/>
        <v/>
      </c>
      <c r="AR27" s="105"/>
      <c r="AS27" s="350" t="str">
        <f t="shared" si="4"/>
        <v/>
      </c>
    </row>
    <row r="28" spans="1:45" ht="21" customHeight="1">
      <c r="A28" s="582"/>
      <c r="B28" s="583"/>
      <c r="C28" s="329" t="str">
        <f t="shared" si="5"/>
        <v>TN0020621</v>
      </c>
      <c r="D28" s="329" t="str">
        <f t="shared" si="6"/>
        <v>External Outfall</v>
      </c>
      <c r="E28" s="328" t="str">
        <f t="shared" si="7"/>
        <v>001</v>
      </c>
      <c r="F28" s="329">
        <f t="shared" si="8"/>
        <v>2024</v>
      </c>
      <c r="G28" s="329" t="s">
        <v>330</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106"/>
      <c r="AG28" s="114"/>
      <c r="AH28" s="117"/>
      <c r="AI28" s="114"/>
      <c r="AJ28" s="117"/>
      <c r="AK28" s="114"/>
      <c r="AL28" s="58"/>
      <c r="AM28" s="71"/>
      <c r="AN28" s="59"/>
      <c r="AO28" s="114"/>
      <c r="AP28" s="75"/>
      <c r="AQ28" s="350" t="str">
        <f t="shared" si="3"/>
        <v/>
      </c>
      <c r="AR28" s="75"/>
      <c r="AS28" s="350" t="str">
        <f t="shared" si="4"/>
        <v/>
      </c>
    </row>
    <row r="29" spans="1:45" ht="21" customHeight="1">
      <c r="A29" s="582"/>
      <c r="B29" s="583"/>
      <c r="C29" s="329" t="str">
        <f t="shared" si="5"/>
        <v>TN0020621</v>
      </c>
      <c r="D29" s="329" t="str">
        <f t="shared" si="6"/>
        <v>External Outfall</v>
      </c>
      <c r="E29" s="328" t="str">
        <f t="shared" si="7"/>
        <v>001</v>
      </c>
      <c r="F29" s="329">
        <f t="shared" si="8"/>
        <v>2024</v>
      </c>
      <c r="G29" s="329" t="s">
        <v>330</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7"/>
      <c r="AO29" s="113"/>
      <c r="AP29" s="105"/>
      <c r="AQ29" s="350" t="str">
        <f t="shared" si="3"/>
        <v/>
      </c>
      <c r="AR29" s="105"/>
      <c r="AS29" s="350" t="str">
        <f t="shared" si="4"/>
        <v/>
      </c>
    </row>
    <row r="30" spans="1:45" ht="21" customHeight="1">
      <c r="A30" s="582"/>
      <c r="B30" s="583"/>
      <c r="C30" s="329" t="str">
        <f t="shared" si="5"/>
        <v>TN0020621</v>
      </c>
      <c r="D30" s="329" t="str">
        <f t="shared" si="6"/>
        <v>External Outfall</v>
      </c>
      <c r="E30" s="328" t="str">
        <f t="shared" si="7"/>
        <v>001</v>
      </c>
      <c r="F30" s="329">
        <f t="shared" si="8"/>
        <v>2024</v>
      </c>
      <c r="G30" s="329" t="s">
        <v>330</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106"/>
      <c r="AG30" s="114"/>
      <c r="AH30" s="117"/>
      <c r="AI30" s="114"/>
      <c r="AJ30" s="117"/>
      <c r="AK30" s="114"/>
      <c r="AL30" s="58"/>
      <c r="AM30" s="71"/>
      <c r="AN30" s="59"/>
      <c r="AO30" s="114"/>
      <c r="AP30" s="75"/>
      <c r="AQ30" s="350" t="str">
        <f t="shared" si="3"/>
        <v/>
      </c>
      <c r="AR30" s="75"/>
      <c r="AS30" s="350" t="str">
        <f t="shared" si="4"/>
        <v/>
      </c>
    </row>
    <row r="31" spans="1:45" ht="21" customHeight="1">
      <c r="A31" s="582"/>
      <c r="B31" s="583"/>
      <c r="C31" s="329" t="str">
        <f t="shared" si="5"/>
        <v>TN0020621</v>
      </c>
      <c r="D31" s="329" t="str">
        <f t="shared" si="6"/>
        <v>External Outfall</v>
      </c>
      <c r="E31" s="328" t="str">
        <f t="shared" si="7"/>
        <v>001</v>
      </c>
      <c r="F31" s="329">
        <f t="shared" si="8"/>
        <v>2024</v>
      </c>
      <c r="G31" s="329" t="s">
        <v>330</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7"/>
      <c r="AO31" s="113"/>
      <c r="AP31" s="105"/>
      <c r="AQ31" s="350" t="str">
        <f t="shared" si="3"/>
        <v/>
      </c>
      <c r="AR31" s="105"/>
      <c r="AS31" s="350" t="str">
        <f t="shared" si="4"/>
        <v/>
      </c>
    </row>
    <row r="32" spans="1:45" ht="21" customHeight="1">
      <c r="A32" s="582"/>
      <c r="B32" s="583"/>
      <c r="C32" s="329" t="str">
        <f t="shared" si="5"/>
        <v>TN0020621</v>
      </c>
      <c r="D32" s="329" t="str">
        <f t="shared" si="6"/>
        <v>External Outfall</v>
      </c>
      <c r="E32" s="328" t="str">
        <f t="shared" si="7"/>
        <v>001</v>
      </c>
      <c r="F32" s="329">
        <f t="shared" si="8"/>
        <v>2024</v>
      </c>
      <c r="G32" s="329" t="s">
        <v>330</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9"/>
      <c r="AO32" s="114"/>
      <c r="AP32" s="106"/>
      <c r="AQ32" s="350" t="str">
        <f t="shared" si="3"/>
        <v/>
      </c>
      <c r="AR32" s="106"/>
      <c r="AS32" s="350" t="str">
        <f t="shared" si="4"/>
        <v/>
      </c>
    </row>
    <row r="33" spans="1:45" ht="21" customHeight="1">
      <c r="A33" s="582"/>
      <c r="B33" s="583"/>
      <c r="C33" s="329" t="str">
        <f t="shared" si="5"/>
        <v>TN0020621</v>
      </c>
      <c r="D33" s="329" t="str">
        <f t="shared" si="6"/>
        <v>External Outfall</v>
      </c>
      <c r="E33" s="328" t="str">
        <f t="shared" si="7"/>
        <v>001</v>
      </c>
      <c r="F33" s="329">
        <f t="shared" si="8"/>
        <v>2024</v>
      </c>
      <c r="G33" s="329" t="s">
        <v>330</v>
      </c>
      <c r="H33" s="330">
        <v>30</v>
      </c>
      <c r="I33" s="104"/>
      <c r="J33" s="110"/>
      <c r="K33" s="110"/>
      <c r="L33" s="110"/>
      <c r="M33" s="105"/>
      <c r="N33" s="105"/>
      <c r="O33" s="113"/>
      <c r="P33" s="116"/>
      <c r="Q33" s="105"/>
      <c r="R33" s="350" t="str">
        <f>IF(Q33&lt;&gt;0,(8.34*L33*Q33),"")</f>
        <v/>
      </c>
      <c r="S33" s="350" t="str">
        <f t="shared" si="9"/>
        <v/>
      </c>
      <c r="T33" s="105"/>
      <c r="U33" s="113"/>
      <c r="V33" s="616"/>
      <c r="W33" s="110"/>
      <c r="X33" s="617" t="str">
        <f t="shared" si="0"/>
        <v/>
      </c>
      <c r="Y33" s="617" t="str">
        <f t="shared" si="1"/>
        <v/>
      </c>
      <c r="Z33" s="110"/>
      <c r="AA33" s="618"/>
      <c r="AB33" s="116"/>
      <c r="AC33" s="105"/>
      <c r="AD33" s="350" t="str">
        <f t="shared" si="2"/>
        <v/>
      </c>
      <c r="AE33" s="350" t="str">
        <f t="shared" si="10"/>
        <v/>
      </c>
      <c r="AF33" s="105"/>
      <c r="AG33" s="113"/>
      <c r="AH33" s="116"/>
      <c r="AI33" s="113"/>
      <c r="AJ33" s="116"/>
      <c r="AK33" s="113"/>
      <c r="AL33" s="56"/>
      <c r="AM33" s="70"/>
      <c r="AN33" s="57"/>
      <c r="AO33" s="113"/>
      <c r="AP33" s="105"/>
      <c r="AQ33" s="350" t="str">
        <f t="shared" si="3"/>
        <v/>
      </c>
      <c r="AR33" s="105"/>
      <c r="AS33" s="350" t="str">
        <f t="shared" si="4"/>
        <v/>
      </c>
    </row>
    <row r="34" spans="1:45" ht="21" customHeight="1" thickBot="1">
      <c r="A34" s="584"/>
      <c r="B34" s="586"/>
      <c r="C34" s="329" t="str">
        <f t="shared" si="5"/>
        <v>TN0020621</v>
      </c>
      <c r="D34" s="329" t="str">
        <f t="shared" si="6"/>
        <v>External Outfall</v>
      </c>
      <c r="E34" s="328" t="str">
        <f t="shared" si="7"/>
        <v>001</v>
      </c>
      <c r="F34" s="329">
        <f t="shared" si="8"/>
        <v>2024</v>
      </c>
      <c r="G34" s="329" t="s">
        <v>330</v>
      </c>
      <c r="H34" s="333">
        <v>31</v>
      </c>
      <c r="I34" s="109"/>
      <c r="J34" s="112"/>
      <c r="K34" s="112"/>
      <c r="L34" s="112"/>
      <c r="M34" s="107"/>
      <c r="N34" s="107"/>
      <c r="O34" s="115"/>
      <c r="P34" s="118"/>
      <c r="Q34" s="107"/>
      <c r="R34" s="355" t="str">
        <f>IF(Q34&lt;&gt;0,(8.34*L34*Q34),"")</f>
        <v/>
      </c>
      <c r="S34" s="355" t="str">
        <f>IF(P34&lt;&gt;0,(1-Q34/P34)*100,"")</f>
        <v/>
      </c>
      <c r="T34" s="107"/>
      <c r="U34" s="115"/>
      <c r="V34" s="623"/>
      <c r="W34" s="112"/>
      <c r="X34" s="624" t="str">
        <f t="shared" si="0"/>
        <v/>
      </c>
      <c r="Y34" s="624" t="str">
        <f t="shared" si="1"/>
        <v/>
      </c>
      <c r="Z34" s="112"/>
      <c r="AA34" s="625"/>
      <c r="AB34" s="118"/>
      <c r="AC34" s="107"/>
      <c r="AD34" s="355" t="str">
        <f t="shared" si="2"/>
        <v/>
      </c>
      <c r="AE34" s="355" t="str">
        <f>IF(AB34&lt;&gt;0,(1-AC34/AB34)*100,"")</f>
        <v/>
      </c>
      <c r="AF34" s="107"/>
      <c r="AG34" s="115"/>
      <c r="AH34" s="118"/>
      <c r="AI34" s="115"/>
      <c r="AJ34" s="118"/>
      <c r="AK34" s="115"/>
      <c r="AL34" s="60"/>
      <c r="AM34" s="72"/>
      <c r="AN34" s="61"/>
      <c r="AO34" s="115"/>
      <c r="AP34" s="107"/>
      <c r="AQ34" s="355" t="str">
        <f t="shared" si="3"/>
        <v/>
      </c>
      <c r="AR34" s="107"/>
      <c r="AS34" s="355" t="str">
        <f t="shared" si="4"/>
        <v/>
      </c>
    </row>
    <row r="35" spans="2:131" s="6" customFormat="1" ht="21" customHeight="1">
      <c r="B35" s="339"/>
      <c r="C35" s="700" t="s">
        <v>311</v>
      </c>
      <c r="D35" s="701"/>
      <c r="E35" s="701"/>
      <c r="F35" s="21"/>
      <c r="G35" s="22"/>
      <c r="H35" s="119" t="s">
        <v>312</v>
      </c>
      <c r="I35" s="120">
        <f>SUM(I4:I34)</f>
        <v>0</v>
      </c>
      <c r="J35" s="121">
        <f>SUM(J4:J34)</f>
        <v>0</v>
      </c>
      <c r="K35" s="122"/>
      <c r="L35" s="121">
        <f>SUM(L4:L34)</f>
        <v>0</v>
      </c>
      <c r="M35" s="123">
        <f>SUM(M4:M34)</f>
        <v>0</v>
      </c>
      <c r="N35" s="124"/>
      <c r="O35" s="125"/>
      <c r="P35" s="126"/>
      <c r="Q35" s="124"/>
      <c r="R35" s="123">
        <f>SUM(R4:R34)</f>
        <v>0</v>
      </c>
      <c r="S35" s="527"/>
      <c r="T35" s="527"/>
      <c r="U35" s="127"/>
      <c r="V35" s="626"/>
      <c r="W35" s="122"/>
      <c r="X35" s="121">
        <f>SUM(X4:X34)</f>
        <v>0</v>
      </c>
      <c r="Y35" s="627"/>
      <c r="Z35" s="627"/>
      <c r="AA35" s="628"/>
      <c r="AB35" s="126"/>
      <c r="AC35" s="124"/>
      <c r="AD35" s="123">
        <f>SUM(AD4:AD34)</f>
        <v>0</v>
      </c>
      <c r="AE35" s="527"/>
      <c r="AF35" s="527"/>
      <c r="AG35" s="127"/>
      <c r="AH35" s="126"/>
      <c r="AI35" s="125"/>
      <c r="AJ35" s="126"/>
      <c r="AK35" s="125"/>
      <c r="AL35" s="128"/>
      <c r="AM35" s="129"/>
      <c r="AN35" s="130"/>
      <c r="AO35" s="129"/>
      <c r="AP35" s="124"/>
      <c r="AQ35" s="123">
        <f>SUM(AQ4:AQ34)</f>
        <v>0</v>
      </c>
      <c r="AR35" s="124"/>
      <c r="AS35" s="123">
        <f>SUM(AS4:AS34)</f>
        <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row>
    <row r="36" spans="2:131" s="6" customFormat="1" ht="21" customHeight="1">
      <c r="B36" s="339"/>
      <c r="C36" s="702"/>
      <c r="D36" s="702"/>
      <c r="E36" s="702"/>
      <c r="F36" s="23"/>
      <c r="G36" s="24"/>
      <c r="H36" s="131" t="s">
        <v>313</v>
      </c>
      <c r="I36" s="132"/>
      <c r="J36" s="133" t="e">
        <f>AVERAGE(J4:J34)</f>
        <v>#DIV/0!</v>
      </c>
      <c r="K36" s="134"/>
      <c r="L36" s="133" t="e">
        <f>AVERAGE(L4:L34)</f>
        <v>#DIV/0!</v>
      </c>
      <c r="M36" s="135"/>
      <c r="N36" s="351" t="e">
        <f aca="true" t="shared" si="12" ref="N36:AI36">AVERAGE(N4:N34)</f>
        <v>#DIV/0!</v>
      </c>
      <c r="O36" s="351" t="e">
        <f>AVERAGE(O4:O34)</f>
        <v>#DIV/0!</v>
      </c>
      <c r="P36" s="136" t="e">
        <f t="shared" si="12"/>
        <v>#DIV/0!</v>
      </c>
      <c r="Q36" s="351" t="e">
        <f t="shared" si="12"/>
        <v>#DIV/0!</v>
      </c>
      <c r="R36" s="351" t="e">
        <f t="shared" si="12"/>
        <v>#DIV/0!</v>
      </c>
      <c r="S36" s="351" t="e">
        <f>(1-Q36/P36)*100</f>
        <v>#DIV/0!</v>
      </c>
      <c r="T36" s="100"/>
      <c r="U36" s="149"/>
      <c r="V36" s="629" t="e">
        <f t="shared" si="12"/>
        <v>#DIV/0!</v>
      </c>
      <c r="W36" s="133" t="e">
        <f t="shared" si="12"/>
        <v>#DIV/0!</v>
      </c>
      <c r="X36" s="133" t="e">
        <f t="shared" si="12"/>
        <v>#DIV/0!</v>
      </c>
      <c r="Y36" s="133" t="e">
        <f>(1-W36/V36)*100</f>
        <v>#DIV/0!</v>
      </c>
      <c r="Z36" s="97"/>
      <c r="AA36" s="630"/>
      <c r="AB36" s="136" t="e">
        <f t="shared" si="12"/>
        <v>#DIV/0!</v>
      </c>
      <c r="AC36" s="351" t="e">
        <f t="shared" si="12"/>
        <v>#DIV/0!</v>
      </c>
      <c r="AD36" s="351" t="e">
        <f t="shared" si="12"/>
        <v>#DIV/0!</v>
      </c>
      <c r="AE36" s="351" t="e">
        <f>(1-AC36/AB36)*100</f>
        <v>#DIV/0!</v>
      </c>
      <c r="AF36" s="100"/>
      <c r="AG36" s="149"/>
      <c r="AH36" s="136" t="e">
        <f t="shared" si="12"/>
        <v>#DIV/0!</v>
      </c>
      <c r="AI36" s="352" t="e">
        <f t="shared" si="12"/>
        <v>#DIV/0!</v>
      </c>
      <c r="AJ36" s="137"/>
      <c r="AK36" s="138"/>
      <c r="AL36" s="135"/>
      <c r="AM36" s="352" t="e">
        <f>AVERAGE(AM4:AM34)</f>
        <v>#DIV/0!</v>
      </c>
      <c r="AN36" s="137"/>
      <c r="AO36" s="352" t="e">
        <f>GEOMEAN(AO4:AO34)</f>
        <v>#NUM!</v>
      </c>
      <c r="AP36" s="351" t="e">
        <f>AVERAGE(AP4:AP34)</f>
        <v>#DIV/0!</v>
      </c>
      <c r="AQ36" s="351" t="e">
        <f>AVERAGE(AQ4:AQ34)</f>
        <v>#DIV/0!</v>
      </c>
      <c r="AR36" s="351" t="e">
        <f aca="true" t="shared" si="13" ref="AR36:AS36">AVERAGE(AR4:AR34)</f>
        <v>#DIV/0!</v>
      </c>
      <c r="AS36" s="351" t="e">
        <f t="shared" si="13"/>
        <v>#DIV/0!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row>
    <row r="37" spans="2:131" s="6" customFormat="1" ht="21" customHeight="1">
      <c r="B37" s="339"/>
      <c r="C37" s="702"/>
      <c r="D37" s="702"/>
      <c r="E37" s="702"/>
      <c r="F37" s="23"/>
      <c r="G37" s="24"/>
      <c r="H37" s="131" t="s">
        <v>314</v>
      </c>
      <c r="I37" s="139">
        <f aca="true" t="shared" si="14" ref="I37:AK37">MAX(I4:I34)</f>
        <v>0</v>
      </c>
      <c r="J37" s="133">
        <f t="shared" si="14"/>
        <v>0</v>
      </c>
      <c r="K37" s="133">
        <f t="shared" si="14"/>
        <v>0</v>
      </c>
      <c r="L37" s="133">
        <f t="shared" si="14"/>
        <v>0</v>
      </c>
      <c r="M37" s="351">
        <f t="shared" si="14"/>
        <v>0</v>
      </c>
      <c r="N37" s="351">
        <f t="shared" si="14"/>
        <v>0</v>
      </c>
      <c r="O37" s="352">
        <f t="shared" si="14"/>
        <v>0</v>
      </c>
      <c r="P37" s="136">
        <f t="shared" si="14"/>
        <v>0</v>
      </c>
      <c r="Q37" s="351">
        <f>MAX(Q4:Q34)</f>
        <v>0</v>
      </c>
      <c r="R37" s="351">
        <f>MAX(R4:R34)</f>
        <v>0</v>
      </c>
      <c r="S37" s="351">
        <f>MAX(S4:S34)</f>
        <v>0</v>
      </c>
      <c r="T37" s="351">
        <f>MAX(T4:T34)</f>
        <v>0</v>
      </c>
      <c r="U37" s="352">
        <f>MAX(U4:U34)</f>
        <v>0</v>
      </c>
      <c r="V37" s="629">
        <f t="shared" si="14"/>
        <v>0</v>
      </c>
      <c r="W37" s="133">
        <f>MAX(W4:W34)</f>
        <v>0</v>
      </c>
      <c r="X37" s="133">
        <f>MAX(X4:X34)</f>
        <v>0</v>
      </c>
      <c r="Y37" s="133">
        <f>MAX(Y4:Y34)</f>
        <v>0</v>
      </c>
      <c r="Z37" s="133">
        <f>MAX(Z4:Z34)</f>
        <v>0</v>
      </c>
      <c r="AA37" s="631">
        <f>MAX(AA4:AA34)</f>
        <v>0</v>
      </c>
      <c r="AB37" s="136">
        <f t="shared" si="14"/>
        <v>0</v>
      </c>
      <c r="AC37" s="351">
        <f t="shared" si="14"/>
        <v>0</v>
      </c>
      <c r="AD37" s="351">
        <f t="shared" si="14"/>
        <v>0</v>
      </c>
      <c r="AE37" s="351">
        <f t="shared" si="14"/>
        <v>0</v>
      </c>
      <c r="AF37" s="351">
        <f t="shared" si="14"/>
        <v>0</v>
      </c>
      <c r="AG37" s="352">
        <f t="shared" si="14"/>
        <v>0</v>
      </c>
      <c r="AH37" s="136">
        <f t="shared" si="14"/>
        <v>0</v>
      </c>
      <c r="AI37" s="352">
        <f t="shared" si="14"/>
        <v>0</v>
      </c>
      <c r="AJ37" s="136">
        <f t="shared" si="14"/>
        <v>0</v>
      </c>
      <c r="AK37" s="352">
        <f t="shared" si="14"/>
        <v>0</v>
      </c>
      <c r="AL37" s="135"/>
      <c r="AM37" s="352">
        <f>MAX(AM4:AM34)</f>
        <v>0</v>
      </c>
      <c r="AN37" s="137"/>
      <c r="AO37" s="352">
        <f>MAX(AO4:AO34)</f>
        <v>0</v>
      </c>
      <c r="AP37" s="351">
        <f aca="true" t="shared" si="15" ref="AP37:AS37">MAX(AP4:AP34)</f>
        <v>0</v>
      </c>
      <c r="AQ37" s="351">
        <f t="shared" si="15"/>
        <v>0</v>
      </c>
      <c r="AR37" s="351">
        <f t="shared" si="15"/>
        <v>0</v>
      </c>
      <c r="AS37" s="351">
        <f t="shared" si="15"/>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row>
    <row r="38" spans="2:131" s="6" customFormat="1" ht="21" customHeight="1" thickBot="1">
      <c r="B38" s="339"/>
      <c r="C38" s="702"/>
      <c r="D38" s="702"/>
      <c r="E38" s="702"/>
      <c r="F38" s="23"/>
      <c r="G38" s="24"/>
      <c r="H38" s="140" t="s">
        <v>315</v>
      </c>
      <c r="I38" s="309"/>
      <c r="J38" s="310">
        <f>MIN(J4:J34)</f>
        <v>0</v>
      </c>
      <c r="K38" s="311"/>
      <c r="L38" s="310">
        <f>MIN(L4:L34)</f>
        <v>0</v>
      </c>
      <c r="M38" s="141"/>
      <c r="N38" s="142">
        <f aca="true" t="shared" si="16" ref="N38:AK38">MIN(N4:N34)</f>
        <v>0</v>
      </c>
      <c r="O38" s="143">
        <f t="shared" si="16"/>
        <v>0</v>
      </c>
      <c r="P38" s="144">
        <f t="shared" si="16"/>
        <v>0</v>
      </c>
      <c r="Q38" s="142">
        <f t="shared" si="16"/>
        <v>0</v>
      </c>
      <c r="R38" s="142">
        <f t="shared" si="16"/>
        <v>0</v>
      </c>
      <c r="S38" s="529">
        <f t="shared" si="16"/>
        <v>0</v>
      </c>
      <c r="T38" s="100"/>
      <c r="U38" s="149"/>
      <c r="V38" s="632">
        <f t="shared" si="16"/>
        <v>0</v>
      </c>
      <c r="W38" s="310">
        <f t="shared" si="16"/>
        <v>0</v>
      </c>
      <c r="X38" s="310">
        <f t="shared" si="16"/>
        <v>0</v>
      </c>
      <c r="Y38" s="633">
        <f t="shared" si="16"/>
        <v>0</v>
      </c>
      <c r="Z38" s="97"/>
      <c r="AA38" s="630"/>
      <c r="AB38" s="144">
        <f t="shared" si="16"/>
        <v>0</v>
      </c>
      <c r="AC38" s="142">
        <f t="shared" si="16"/>
        <v>0</v>
      </c>
      <c r="AD38" s="142">
        <f t="shared" si="16"/>
        <v>0</v>
      </c>
      <c r="AE38" s="529">
        <f t="shared" si="16"/>
        <v>0</v>
      </c>
      <c r="AF38" s="100"/>
      <c r="AG38" s="149"/>
      <c r="AH38" s="144">
        <f t="shared" si="16"/>
        <v>0</v>
      </c>
      <c r="AI38" s="143">
        <f t="shared" si="16"/>
        <v>0</v>
      </c>
      <c r="AJ38" s="144">
        <f t="shared" si="16"/>
        <v>0</v>
      </c>
      <c r="AK38" s="143">
        <f t="shared" si="16"/>
        <v>0</v>
      </c>
      <c r="AL38" s="141"/>
      <c r="AM38" s="143">
        <f>MIN(AM4:AM34)</f>
        <v>0</v>
      </c>
      <c r="AN38" s="312"/>
      <c r="AO38" s="143">
        <f>MIN(AO5:AO35)</f>
        <v>0</v>
      </c>
      <c r="AP38" s="142">
        <f aca="true" t="shared" si="17" ref="AP38:AS38">MIN(AP4:AP34)</f>
        <v>0</v>
      </c>
      <c r="AQ38" s="142">
        <f t="shared" si="17"/>
        <v>0</v>
      </c>
      <c r="AR38" s="142">
        <f t="shared" si="17"/>
        <v>0</v>
      </c>
      <c r="AS38" s="142">
        <f t="shared" si="17"/>
        <v>0</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row>
    <row r="39" spans="2:131" s="6" customFormat="1" ht="21" customHeight="1">
      <c r="B39" s="339"/>
      <c r="C39" s="702"/>
      <c r="D39" s="702"/>
      <c r="E39" s="702"/>
      <c r="F39" s="704" t="s">
        <v>316</v>
      </c>
      <c r="G39" s="705"/>
      <c r="H39" s="706"/>
      <c r="I39" s="313"/>
      <c r="J39" s="92"/>
      <c r="K39" s="92"/>
      <c r="L39" s="93"/>
      <c r="M39" s="94"/>
      <c r="N39" s="94"/>
      <c r="O39" s="151">
        <f>'Permit Limits'!P23</f>
        <v>999</v>
      </c>
      <c r="P39" s="95"/>
      <c r="Q39" s="270">
        <f>'Permit Limits'!R23</f>
        <v>13</v>
      </c>
      <c r="R39" s="270">
        <f>'Permit Limits'!S23</f>
        <v>9999</v>
      </c>
      <c r="S39" s="342"/>
      <c r="T39" s="315"/>
      <c r="U39" s="314"/>
      <c r="V39" s="634"/>
      <c r="W39" s="660">
        <f>'Permit Limits'!AD23</f>
        <v>2</v>
      </c>
      <c r="X39" s="660">
        <f>'Permit Limits'!AE23</f>
        <v>9999</v>
      </c>
      <c r="Y39" s="342"/>
      <c r="Z39" s="636"/>
      <c r="AA39" s="637"/>
      <c r="AB39" s="95"/>
      <c r="AC39" s="270">
        <f>'Permit Limits'!AJ23</f>
        <v>45</v>
      </c>
      <c r="AD39" s="270">
        <f>'Permit Limits'!AK23</f>
        <v>9999</v>
      </c>
      <c r="AE39" s="342"/>
      <c r="AF39" s="315"/>
      <c r="AG39" s="314"/>
      <c r="AH39" s="95"/>
      <c r="AI39" s="343"/>
      <c r="AJ39" s="37">
        <f>'Permit Limits'!AQ23</f>
        <v>0</v>
      </c>
      <c r="AK39" s="151">
        <f>'Permit Limits'!AR23</f>
        <v>9</v>
      </c>
      <c r="AL39" s="38"/>
      <c r="AM39" s="151">
        <f>'Permit Limits'!AU23</f>
        <v>1</v>
      </c>
      <c r="AN39" s="95"/>
      <c r="AO39" s="151">
        <f>'Permit Limits'!AW23</f>
        <v>126</v>
      </c>
      <c r="AP39" s="270">
        <f>'Permit Limits'!BL23</f>
        <v>9999</v>
      </c>
      <c r="AQ39" s="270">
        <f>'Permit Limits'!BM23</f>
        <v>9999</v>
      </c>
      <c r="AR39" s="270">
        <f>'Permit Limits'!BQ23</f>
        <v>9999</v>
      </c>
      <c r="AS39" s="270">
        <f>'Permit Limits'!BR23</f>
        <v>9999</v>
      </c>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row>
    <row r="40" spans="2:131" s="6" customFormat="1" ht="21" customHeight="1">
      <c r="B40" s="339"/>
      <c r="C40" s="702"/>
      <c r="D40" s="702"/>
      <c r="E40" s="702"/>
      <c r="F40" s="707" t="s">
        <v>317</v>
      </c>
      <c r="G40" s="708"/>
      <c r="H40" s="709"/>
      <c r="I40" s="317"/>
      <c r="J40" s="97"/>
      <c r="K40" s="97"/>
      <c r="L40" s="98"/>
      <c r="M40" s="99"/>
      <c r="N40" s="100"/>
      <c r="O40" s="149"/>
      <c r="P40" s="101"/>
      <c r="Q40" s="40"/>
      <c r="R40" s="40"/>
      <c r="S40" s="504">
        <f>'Permit Limits'!T24</f>
        <v>40</v>
      </c>
      <c r="T40" s="100"/>
      <c r="U40" s="149"/>
      <c r="V40" s="638"/>
      <c r="W40" s="639"/>
      <c r="X40" s="639"/>
      <c r="Y40" s="661">
        <f>'Permit Limits'!AF24</f>
        <v>0</v>
      </c>
      <c r="Z40" s="97"/>
      <c r="AA40" s="630"/>
      <c r="AB40" s="101"/>
      <c r="AC40" s="40"/>
      <c r="AD40" s="40"/>
      <c r="AE40" s="504">
        <f>'Permit Limits'!AL24</f>
        <v>40</v>
      </c>
      <c r="AF40" s="100"/>
      <c r="AG40" s="149"/>
      <c r="AH40" s="101"/>
      <c r="AI40" s="268">
        <f>'Permit Limits'!AP24</f>
        <v>6</v>
      </c>
      <c r="AJ40" s="63">
        <f>'Permit Limits'!AQ24</f>
        <v>0</v>
      </c>
      <c r="AK40" s="268">
        <f>'Permit Limits'!AR24</f>
        <v>6</v>
      </c>
      <c r="AL40" s="40"/>
      <c r="AM40" s="150"/>
      <c r="AN40" s="101"/>
      <c r="AO40" s="150"/>
      <c r="AP40" s="40"/>
      <c r="AQ40" s="40"/>
      <c r="AR40" s="40"/>
      <c r="AS40" s="40"/>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row>
    <row r="41" spans="2:131" s="6" customFormat="1" ht="21" customHeight="1" thickBot="1">
      <c r="B41" s="339"/>
      <c r="C41" s="702"/>
      <c r="D41" s="702"/>
      <c r="E41" s="702"/>
      <c r="F41" s="710" t="s">
        <v>318</v>
      </c>
      <c r="G41" s="711"/>
      <c r="H41" s="712"/>
      <c r="I41" s="318"/>
      <c r="J41" s="41"/>
      <c r="K41" s="41"/>
      <c r="L41" s="41"/>
      <c r="M41" s="91"/>
      <c r="N41" s="91"/>
      <c r="O41" s="79"/>
      <c r="P41" s="103"/>
      <c r="Q41" s="363">
        <f>'Permit Limits'!R25</f>
        <v>6.6</v>
      </c>
      <c r="R41" s="363">
        <f>'Permit Limits'!S25</f>
        <v>41</v>
      </c>
      <c r="S41" s="363">
        <f>'Permit Limits'!T25</f>
        <v>85</v>
      </c>
      <c r="T41" s="363">
        <f>'Permit Limits'!U25</f>
        <v>9.9</v>
      </c>
      <c r="U41" s="269">
        <f>'Permit Limits'!V25</f>
        <v>61</v>
      </c>
      <c r="V41" s="641"/>
      <c r="W41" s="662">
        <f>'Permit Limits'!AD25</f>
        <v>1</v>
      </c>
      <c r="X41" s="662">
        <f>'Permit Limits'!AE25</f>
        <v>6.1</v>
      </c>
      <c r="Y41" s="662">
        <f>'Permit Limits'!AF25</f>
        <v>9999</v>
      </c>
      <c r="Z41" s="642">
        <f>'Permit Limits'!AG25</f>
        <v>1.3</v>
      </c>
      <c r="AA41" s="643">
        <f>'Permit Limits'!AH25</f>
        <v>8.2</v>
      </c>
      <c r="AB41" s="103"/>
      <c r="AC41" s="363">
        <f>'Permit Limits'!AJ25</f>
        <v>30</v>
      </c>
      <c r="AD41" s="363">
        <f>'Permit Limits'!AK25</f>
        <v>185</v>
      </c>
      <c r="AE41" s="363">
        <f>'Permit Limits'!AL25</f>
        <v>85</v>
      </c>
      <c r="AF41" s="363">
        <f>'Permit Limits'!AM25</f>
        <v>40</v>
      </c>
      <c r="AG41" s="269">
        <f>'Permit Limits'!AN25</f>
        <v>247</v>
      </c>
      <c r="AH41" s="103"/>
      <c r="AI41" s="269">
        <f>'Permit Limits'!AP25</f>
        <v>0</v>
      </c>
      <c r="AJ41" s="103"/>
      <c r="AK41" s="79"/>
      <c r="AL41" s="91"/>
      <c r="AM41" s="79"/>
      <c r="AN41" s="103"/>
      <c r="AO41" s="269">
        <f>'Permit Limits'!AW25</f>
        <v>941</v>
      </c>
      <c r="AP41" s="363">
        <f>'Permit Limits'!BL25</f>
        <v>9999</v>
      </c>
      <c r="AQ41" s="363">
        <f>'Permit Limits'!BM25</f>
        <v>9999</v>
      </c>
      <c r="AR41" s="363">
        <f>'Permit Limits'!BQ25</f>
        <v>9999</v>
      </c>
      <c r="AS41" s="363">
        <f>'Permit Limits'!BR25</f>
        <v>9999</v>
      </c>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row>
    <row r="42" spans="2:131" s="6" customFormat="1" ht="21" customHeight="1">
      <c r="B42" s="339"/>
      <c r="C42" s="702"/>
      <c r="D42" s="702"/>
      <c r="E42" s="702"/>
      <c r="F42" s="73"/>
      <c r="G42" s="73" t="s">
        <v>319</v>
      </c>
      <c r="I42" s="339"/>
      <c r="P42" s="339"/>
      <c r="Q42" s="339"/>
      <c r="R42" s="339"/>
      <c r="S42" s="339"/>
      <c r="T42" s="339"/>
      <c r="U42" s="339"/>
      <c r="V42" s="644"/>
      <c r="W42" s="644"/>
      <c r="X42" s="644"/>
      <c r="Y42" s="644"/>
      <c r="Z42" s="644"/>
      <c r="AA42" s="644"/>
      <c r="AB42" s="344"/>
      <c r="AC42" s="344"/>
      <c r="AD42" s="344"/>
      <c r="AE42" s="344"/>
      <c r="AF42" s="344"/>
      <c r="AG42" s="344"/>
      <c r="AH42" s="344"/>
      <c r="AI42" s="344"/>
      <c r="AJ42" s="344"/>
      <c r="AK42" s="344"/>
      <c r="AL42" s="344"/>
      <c r="AM42" s="344"/>
      <c r="AN42" s="344"/>
      <c r="AO42" s="344"/>
      <c r="AP42" s="25"/>
      <c r="AQ42" s="25"/>
      <c r="AR42" s="25"/>
      <c r="AS42" s="2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row>
    <row r="43" spans="2:131" s="6" customFormat="1" ht="62.25" customHeight="1">
      <c r="B43" s="339"/>
      <c r="C43" s="702"/>
      <c r="D43" s="702"/>
      <c r="E43" s="702"/>
      <c r="F43" s="26"/>
      <c r="G43" s="26" t="s">
        <v>320</v>
      </c>
      <c r="I43" s="344"/>
      <c r="J43" s="344"/>
      <c r="K43" s="344"/>
      <c r="L43" s="344"/>
      <c r="P43" s="344"/>
      <c r="Q43" s="344"/>
      <c r="R43" s="344"/>
      <c r="S43" s="344"/>
      <c r="T43" s="344"/>
      <c r="U43" s="344"/>
      <c r="V43" s="644"/>
      <c r="W43" s="644"/>
      <c r="X43" s="644"/>
      <c r="Y43" s="644"/>
      <c r="Z43" s="644"/>
      <c r="AA43" s="644"/>
      <c r="AB43" s="344"/>
      <c r="AC43" s="339"/>
      <c r="AD43" s="339"/>
      <c r="AE43" s="25"/>
      <c r="AF43" s="25"/>
      <c r="AG43" s="25"/>
      <c r="AH43" s="25"/>
      <c r="AI43" s="25"/>
      <c r="AJ43" s="25"/>
      <c r="AK43" s="25"/>
      <c r="AL43" s="26"/>
      <c r="AM43" s="25"/>
      <c r="AN43" s="25"/>
      <c r="AO43" s="2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row>
    <row r="44" spans="2:41" ht="32.25" customHeight="1">
      <c r="B44" s="339"/>
      <c r="C44" s="714"/>
      <c r="D44" s="714"/>
      <c r="E44" s="714"/>
      <c r="F44" s="84"/>
      <c r="G44" s="84"/>
      <c r="H44" s="85"/>
      <c r="I44" s="713" t="str">
        <f>Jan!I44</f>
        <v>Greenbrier STP</v>
      </c>
      <c r="J44" s="713"/>
      <c r="K44" s="713"/>
      <c r="L44" s="713"/>
      <c r="M44" s="80"/>
      <c r="N44" s="80"/>
      <c r="O44" s="80"/>
      <c r="P44" s="147" t="s">
        <v>321</v>
      </c>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23.25" customHeight="1">
      <c r="B45" s="339"/>
      <c r="C45" s="703" t="s">
        <v>322</v>
      </c>
      <c r="D45" s="703"/>
      <c r="E45" s="703"/>
      <c r="F45" s="84"/>
      <c r="G45" s="84"/>
      <c r="H45" s="85"/>
      <c r="I45" s="703" t="s">
        <v>323</v>
      </c>
      <c r="J45" s="703"/>
      <c r="K45" s="703"/>
      <c r="L45" s="703"/>
      <c r="M45" s="80"/>
      <c r="N45" s="80"/>
      <c r="O45" s="80"/>
      <c r="P45" s="341"/>
      <c r="Q45" s="341"/>
      <c r="R45" s="341"/>
      <c r="S45" s="341"/>
      <c r="T45" s="341"/>
      <c r="U45" s="341"/>
      <c r="V45" s="645"/>
      <c r="W45" s="645"/>
      <c r="X45" s="645"/>
      <c r="Y45" s="645"/>
      <c r="Z45" s="645"/>
      <c r="AA45" s="645"/>
      <c r="AB45" s="340"/>
      <c r="AC45" s="340"/>
      <c r="AD45" s="340"/>
      <c r="AE45" s="340"/>
      <c r="AF45" s="340"/>
      <c r="AG45" s="340"/>
      <c r="AH45" s="340"/>
      <c r="AI45" s="340"/>
      <c r="AJ45" s="340"/>
      <c r="AK45" s="340"/>
      <c r="AL45" s="340"/>
      <c r="AM45" s="340"/>
      <c r="AN45" s="340"/>
      <c r="AO45" s="340"/>
    </row>
    <row r="46" spans="2:41" ht="37.5" customHeight="1">
      <c r="B46" s="340"/>
      <c r="C46" s="607"/>
      <c r="D46" s="83"/>
      <c r="E46" s="607"/>
      <c r="F46" s="84"/>
      <c r="G46" s="85"/>
      <c r="I46" s="715" t="str">
        <f>Jan!I46</f>
        <v>Robertson</v>
      </c>
      <c r="J46" s="715"/>
      <c r="K46" s="715"/>
      <c r="L46" s="715"/>
      <c r="M46" s="62"/>
      <c r="N46" s="27"/>
      <c r="O46" s="27"/>
      <c r="P46" s="27"/>
      <c r="Q46" s="27"/>
      <c r="R46" s="27"/>
      <c r="S46" s="27"/>
      <c r="T46" s="27"/>
      <c r="U46" s="27"/>
      <c r="V46" s="646"/>
      <c r="W46" s="646"/>
      <c r="X46" s="646"/>
      <c r="Y46" s="647"/>
      <c r="Z46" s="647"/>
      <c r="AA46" s="647"/>
      <c r="AB46" s="340"/>
      <c r="AC46" s="340"/>
      <c r="AD46" s="340"/>
      <c r="AE46" s="340"/>
      <c r="AF46" s="340"/>
      <c r="AG46" s="340"/>
      <c r="AH46" s="340"/>
      <c r="AI46" s="340"/>
      <c r="AJ46" s="340"/>
      <c r="AK46" s="340"/>
      <c r="AL46" s="340"/>
      <c r="AM46" s="340"/>
      <c r="AN46" s="340"/>
      <c r="AO46" s="340"/>
    </row>
    <row r="47" spans="2:23" ht="30.75" customHeight="1">
      <c r="B47" s="340"/>
      <c r="C47" s="81" t="s">
        <v>324</v>
      </c>
      <c r="D47" s="81"/>
      <c r="E47" s="81" t="s">
        <v>325</v>
      </c>
      <c r="F47" s="85"/>
      <c r="G47" s="81"/>
      <c r="H47" s="81"/>
      <c r="I47" s="703" t="s">
        <v>326</v>
      </c>
      <c r="J47" s="703"/>
      <c r="K47" s="703"/>
      <c r="L47" s="703"/>
      <c r="M47" s="30"/>
      <c r="N47" s="30"/>
      <c r="O47" s="30"/>
      <c r="R47" s="29"/>
      <c r="S47" s="30"/>
      <c r="T47" s="30"/>
      <c r="U47" s="30"/>
      <c r="W47" s="649"/>
    </row>
    <row r="48" spans="5:34" ht="24" customHeight="1">
      <c r="E48" s="19"/>
      <c r="H48" s="30"/>
      <c r="I48" s="30"/>
      <c r="J48" s="30"/>
      <c r="K48" s="30"/>
      <c r="L48" s="30"/>
      <c r="M48" s="30"/>
      <c r="N48" s="30"/>
      <c r="O48" s="31"/>
      <c r="P48" s="31"/>
      <c r="Q48" s="31"/>
      <c r="R48" s="31"/>
      <c r="S48" s="31"/>
      <c r="T48" s="31"/>
      <c r="U48" s="31"/>
      <c r="V48" s="650"/>
      <c r="W48" s="649"/>
      <c r="X48" s="649"/>
      <c r="AB48" s="28"/>
      <c r="AC48" s="28"/>
      <c r="AD48" s="28"/>
      <c r="AE48" s="28"/>
      <c r="AF48" s="28"/>
      <c r="AG48" s="28"/>
      <c r="AH48" s="28"/>
    </row>
    <row r="49" spans="3:27" s="156" customFormat="1" ht="24" customHeight="1">
      <c r="C49" s="159"/>
      <c r="H49" s="160"/>
      <c r="I49" s="160"/>
      <c r="J49" s="160"/>
      <c r="K49" s="160"/>
      <c r="L49" s="160"/>
      <c r="M49" s="160"/>
      <c r="N49" s="160"/>
      <c r="V49" s="651"/>
      <c r="W49" s="651"/>
      <c r="X49" s="651"/>
      <c r="Y49" s="651"/>
      <c r="Z49" s="651"/>
      <c r="AA49" s="651"/>
    </row>
    <row r="50" spans="3:27" s="156" customFormat="1" ht="15">
      <c r="C50" s="157"/>
      <c r="E50" s="161"/>
      <c r="V50" s="651"/>
      <c r="W50" s="651"/>
      <c r="X50" s="651"/>
      <c r="Y50" s="651"/>
      <c r="Z50" s="651"/>
      <c r="AA50" s="651"/>
    </row>
    <row r="51" spans="4:27" s="156" customFormat="1" ht="15">
      <c r="D51" s="157"/>
      <c r="E51" s="157"/>
      <c r="F51" s="157"/>
      <c r="V51" s="651"/>
      <c r="W51" s="651"/>
      <c r="X51" s="651"/>
      <c r="Y51" s="651"/>
      <c r="Z51" s="651"/>
      <c r="AA51" s="651"/>
    </row>
    <row r="52" spans="4:27" s="156" customFormat="1" ht="15">
      <c r="D52" s="157"/>
      <c r="E52" s="157"/>
      <c r="F52" s="157"/>
      <c r="V52" s="651"/>
      <c r="W52" s="651"/>
      <c r="X52" s="651"/>
      <c r="Y52" s="651"/>
      <c r="Z52" s="651"/>
      <c r="AA52" s="651"/>
    </row>
    <row r="53" spans="5:27" s="156" customFormat="1" ht="18" customHeight="1">
      <c r="E53" s="162"/>
      <c r="G53" s="157"/>
      <c r="H53" s="157"/>
      <c r="I53" s="157"/>
      <c r="V53" s="651"/>
      <c r="W53" s="651"/>
      <c r="X53" s="651"/>
      <c r="Y53" s="651"/>
      <c r="Z53" s="651"/>
      <c r="AA53" s="651"/>
    </row>
    <row r="54" spans="5:27" s="156" customFormat="1" ht="15">
      <c r="E54" s="162"/>
      <c r="G54" s="157"/>
      <c r="H54" s="157"/>
      <c r="I54" s="157"/>
      <c r="V54" s="651"/>
      <c r="W54" s="651"/>
      <c r="X54" s="651"/>
      <c r="Y54" s="651"/>
      <c r="Z54" s="651"/>
      <c r="AA54" s="651"/>
    </row>
    <row r="55" spans="5:27" s="156" customFormat="1" ht="15">
      <c r="E55" s="162"/>
      <c r="V55" s="651"/>
      <c r="W55" s="651"/>
      <c r="X55" s="651"/>
      <c r="Y55" s="651"/>
      <c r="Z55" s="651"/>
      <c r="AA55" s="651"/>
    </row>
    <row r="56" spans="5:27" s="156" customFormat="1" ht="48" customHeight="1">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27" s="156" customFormat="1" ht="15">
      <c r="C91" s="163"/>
      <c r="D91" s="163"/>
      <c r="E91" s="162"/>
      <c r="V91" s="651"/>
      <c r="W91" s="651"/>
      <c r="X91" s="651"/>
      <c r="Y91" s="651"/>
      <c r="Z91" s="651"/>
      <c r="AA91" s="651"/>
    </row>
    <row r="92" spans="3:45" s="156" customFormat="1" ht="15">
      <c r="C92" s="163"/>
      <c r="D92" s="163"/>
      <c r="E92" s="162"/>
      <c r="V92" s="651"/>
      <c r="W92" s="651"/>
      <c r="X92" s="651"/>
      <c r="Y92" s="651"/>
      <c r="Z92" s="651"/>
      <c r="AA92" s="651"/>
      <c r="AP92" s="158"/>
      <c r="AQ92" s="158"/>
      <c r="AR92" s="158"/>
      <c r="AS92" s="158"/>
    </row>
    <row r="93" spans="3:41" s="156" customFormat="1" ht="24" customHeight="1">
      <c r="C93" s="163"/>
      <c r="D93" s="163"/>
      <c r="E93" s="162"/>
      <c r="O93" s="158"/>
      <c r="P93" s="158"/>
      <c r="Q93" s="158"/>
      <c r="R93" s="158"/>
      <c r="S93" s="158"/>
      <c r="T93" s="158"/>
      <c r="U93" s="158"/>
      <c r="V93" s="652"/>
      <c r="W93" s="652"/>
      <c r="X93" s="652"/>
      <c r="Y93" s="652"/>
      <c r="Z93" s="652"/>
      <c r="AA93" s="652"/>
      <c r="AB93" s="158"/>
      <c r="AC93" s="158"/>
      <c r="AD93" s="158"/>
      <c r="AE93" s="158"/>
      <c r="AF93" s="158"/>
      <c r="AG93" s="158"/>
      <c r="AH93" s="158"/>
      <c r="AI93" s="158"/>
      <c r="AJ93" s="158"/>
      <c r="AK93" s="158"/>
      <c r="AL93" s="158"/>
      <c r="AM93" s="158"/>
      <c r="AN93" s="158"/>
      <c r="AO93" s="158"/>
    </row>
    <row r="94" spans="3:45" s="158" customFormat="1" ht="24" customHeight="1">
      <c r="C94" s="163"/>
      <c r="D94" s="163"/>
      <c r="E94" s="164"/>
      <c r="O94" s="156"/>
      <c r="P94" s="156"/>
      <c r="Q94" s="156"/>
      <c r="R94" s="156"/>
      <c r="S94" s="156"/>
      <c r="T94" s="156"/>
      <c r="U94" s="156"/>
      <c r="V94" s="651"/>
      <c r="W94" s="651"/>
      <c r="X94" s="651"/>
      <c r="Y94" s="651"/>
      <c r="Z94" s="651"/>
      <c r="AA94" s="651"/>
      <c r="AB94" s="156"/>
      <c r="AC94" s="156"/>
      <c r="AD94" s="156"/>
      <c r="AE94" s="156"/>
      <c r="AF94" s="156"/>
      <c r="AG94" s="156"/>
      <c r="AH94" s="156"/>
      <c r="AI94" s="156"/>
      <c r="AJ94" s="156"/>
      <c r="AK94" s="156"/>
      <c r="AL94" s="156"/>
      <c r="AM94" s="156"/>
      <c r="AN94" s="156"/>
      <c r="AO94" s="156"/>
      <c r="AP94" s="156"/>
      <c r="AQ94" s="156"/>
      <c r="AR94" s="156"/>
      <c r="AS94" s="156"/>
    </row>
    <row r="95" spans="3:27" s="156" customFormat="1" ht="84" customHeight="1">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3:27" s="156" customFormat="1" ht="15">
      <c r="C108" s="163"/>
      <c r="D108" s="163"/>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5:27" s="156" customFormat="1" ht="15">
      <c r="E114" s="162"/>
      <c r="V114" s="651"/>
      <c r="W114" s="651"/>
      <c r="X114" s="651"/>
      <c r="Y114" s="651"/>
      <c r="Z114" s="651"/>
      <c r="AA114" s="651"/>
    </row>
    <row r="115" spans="2:27" s="156" customFormat="1" ht="15">
      <c r="B115" s="16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5:27" s="156" customFormat="1" ht="15">
      <c r="E224" s="162"/>
      <c r="V224" s="651"/>
      <c r="W224" s="651"/>
      <c r="X224" s="651"/>
      <c r="Y224" s="651"/>
      <c r="Z224" s="651"/>
      <c r="AA224" s="651"/>
    </row>
    <row r="225" spans="5:27" s="156" customFormat="1" ht="15">
      <c r="E225" s="162"/>
      <c r="V225" s="651"/>
      <c r="W225" s="651"/>
      <c r="X225" s="651"/>
      <c r="Y225" s="651"/>
      <c r="Z225" s="651"/>
      <c r="AA225" s="651"/>
    </row>
    <row r="226" spans="5:27" s="156" customFormat="1" ht="15">
      <c r="E226" s="162"/>
      <c r="V226" s="651"/>
      <c r="W226" s="651"/>
      <c r="X226" s="651"/>
      <c r="Y226" s="651"/>
      <c r="Z226" s="651"/>
      <c r="AA226" s="651"/>
    </row>
    <row r="227" spans="5:27" s="156" customFormat="1" ht="15">
      <c r="E227" s="162"/>
      <c r="V227" s="651"/>
      <c r="W227" s="651"/>
      <c r="X227" s="651"/>
      <c r="Y227" s="651"/>
      <c r="Z227" s="651"/>
      <c r="AA227" s="651"/>
    </row>
    <row r="228" spans="5:27" s="156" customFormat="1" ht="15">
      <c r="E228" s="162"/>
      <c r="V228" s="651"/>
      <c r="W228" s="651"/>
      <c r="X228" s="651"/>
      <c r="Y228" s="651"/>
      <c r="Z228" s="651"/>
      <c r="AA228" s="651"/>
    </row>
    <row r="229" spans="5:27" s="156" customFormat="1" ht="15">
      <c r="E229" s="162"/>
      <c r="V229" s="651"/>
      <c r="W229" s="651"/>
      <c r="X229" s="651"/>
      <c r="Y229" s="651"/>
      <c r="Z229" s="651"/>
      <c r="AA229" s="651"/>
    </row>
    <row r="230" spans="5:27" s="156" customFormat="1" ht="15">
      <c r="E230" s="162"/>
      <c r="V230" s="651"/>
      <c r="W230" s="651"/>
      <c r="X230" s="651"/>
      <c r="Y230" s="651"/>
      <c r="Z230" s="651"/>
      <c r="AA230" s="651"/>
    </row>
    <row r="231" spans="5:27" s="156" customFormat="1" ht="15">
      <c r="E231" s="162"/>
      <c r="V231" s="651"/>
      <c r="W231" s="651"/>
      <c r="X231" s="651"/>
      <c r="Y231" s="651"/>
      <c r="Z231" s="651"/>
      <c r="AA231" s="651"/>
    </row>
    <row r="232" spans="5:27" s="156" customFormat="1" ht="15">
      <c r="E232" s="162"/>
      <c r="V232" s="651"/>
      <c r="W232" s="651"/>
      <c r="X232" s="651"/>
      <c r="Y232" s="651"/>
      <c r="Z232" s="651"/>
      <c r="AA232" s="651"/>
    </row>
    <row r="233" spans="5:27" s="156" customFormat="1" ht="15">
      <c r="E233" s="162"/>
      <c r="V233" s="651"/>
      <c r="W233" s="651"/>
      <c r="X233" s="651"/>
      <c r="Y233" s="651"/>
      <c r="Z233" s="651"/>
      <c r="AA233" s="651"/>
    </row>
    <row r="234" spans="5:27" s="156" customFormat="1" ht="15">
      <c r="E234" s="162"/>
      <c r="V234" s="651"/>
      <c r="W234" s="651"/>
      <c r="X234" s="651"/>
      <c r="Y234" s="651"/>
      <c r="Z234" s="651"/>
      <c r="AA234" s="651"/>
    </row>
    <row r="235" spans="5:27" s="156" customFormat="1" ht="15">
      <c r="E235" s="162"/>
      <c r="V235" s="651"/>
      <c r="W235" s="651"/>
      <c r="X235" s="651"/>
      <c r="Y235" s="651"/>
      <c r="Z235" s="651"/>
      <c r="AA235" s="651"/>
    </row>
    <row r="236" spans="5:27" s="156" customFormat="1" ht="15">
      <c r="E236" s="162"/>
      <c r="V236" s="651"/>
      <c r="W236" s="651"/>
      <c r="X236" s="651"/>
      <c r="Y236" s="651"/>
      <c r="Z236" s="651"/>
      <c r="AA236" s="651"/>
    </row>
    <row r="237" spans="5:27" s="156" customFormat="1" ht="15">
      <c r="E237" s="162"/>
      <c r="V237" s="651"/>
      <c r="W237" s="651"/>
      <c r="X237" s="651"/>
      <c r="Y237" s="651"/>
      <c r="Z237" s="651"/>
      <c r="AA237" s="651"/>
    </row>
    <row r="238" spans="5:27" s="156" customFormat="1" ht="15">
      <c r="E238" s="162"/>
      <c r="V238" s="651"/>
      <c r="W238" s="651"/>
      <c r="X238" s="651"/>
      <c r="Y238" s="651"/>
      <c r="Z238" s="651"/>
      <c r="AA238" s="651"/>
    </row>
    <row r="239" spans="5:27" s="156" customFormat="1" ht="15">
      <c r="E239" s="162"/>
      <c r="V239" s="651"/>
      <c r="W239" s="651"/>
      <c r="X239" s="651"/>
      <c r="Y239" s="651"/>
      <c r="Z239" s="651"/>
      <c r="AA239" s="651"/>
    </row>
    <row r="240" spans="5:27" s="156" customFormat="1" ht="15">
      <c r="E240" s="162"/>
      <c r="V240" s="651"/>
      <c r="W240" s="651"/>
      <c r="X240" s="651"/>
      <c r="Y240" s="651"/>
      <c r="Z240" s="651"/>
      <c r="AA240" s="651"/>
    </row>
    <row r="241" spans="5:27" s="156" customFormat="1" ht="15">
      <c r="E241" s="162"/>
      <c r="V241" s="651"/>
      <c r="W241" s="651"/>
      <c r="X241" s="651"/>
      <c r="Y241" s="651"/>
      <c r="Z241" s="651"/>
      <c r="AA241" s="651"/>
    </row>
    <row r="242" spans="5:27" s="156" customFormat="1" ht="15">
      <c r="E242" s="162"/>
      <c r="V242" s="651"/>
      <c r="W242" s="651"/>
      <c r="X242" s="651"/>
      <c r="Y242" s="651"/>
      <c r="Z242" s="651"/>
      <c r="AA242" s="651"/>
    </row>
    <row r="243" spans="5:27" s="156" customFormat="1" ht="15">
      <c r="E243" s="162"/>
      <c r="V243" s="651"/>
      <c r="W243" s="651"/>
      <c r="X243" s="651"/>
      <c r="Y243" s="651"/>
      <c r="Z243" s="651"/>
      <c r="AA243" s="651"/>
    </row>
    <row r="244" spans="5:27" s="156" customFormat="1" ht="15">
      <c r="E244" s="162"/>
      <c r="V244" s="651"/>
      <c r="W244" s="651"/>
      <c r="X244" s="651"/>
      <c r="Y244" s="651"/>
      <c r="Z244" s="651"/>
      <c r="AA244" s="651"/>
    </row>
    <row r="245" spans="5:27" s="156" customFormat="1" ht="15">
      <c r="E245" s="162"/>
      <c r="V245" s="651"/>
      <c r="W245" s="651"/>
      <c r="X245" s="651"/>
      <c r="Y245" s="651"/>
      <c r="Z245" s="651"/>
      <c r="AA245" s="651"/>
    </row>
    <row r="246" spans="5:27" s="156" customFormat="1" ht="15">
      <c r="E246" s="162"/>
      <c r="V246" s="651"/>
      <c r="W246" s="651"/>
      <c r="X246" s="651"/>
      <c r="Y246" s="651"/>
      <c r="Z246" s="651"/>
      <c r="AA246" s="651"/>
    </row>
    <row r="247" spans="5:27" s="156" customFormat="1" ht="15">
      <c r="E247" s="162"/>
      <c r="V247" s="651"/>
      <c r="W247" s="651"/>
      <c r="X247" s="651"/>
      <c r="Y247" s="651"/>
      <c r="Z247" s="651"/>
      <c r="AA247" s="651"/>
    </row>
    <row r="248" spans="5:27" s="156" customFormat="1" ht="15">
      <c r="E248" s="162"/>
      <c r="V248" s="651"/>
      <c r="W248" s="651"/>
      <c r="X248" s="651"/>
      <c r="Y248" s="651"/>
      <c r="Z248" s="651"/>
      <c r="AA248" s="651"/>
    </row>
    <row r="249" spans="5:27" s="156" customFormat="1" ht="15">
      <c r="E249" s="162"/>
      <c r="V249" s="651"/>
      <c r="W249" s="651"/>
      <c r="X249" s="651"/>
      <c r="Y249" s="651"/>
      <c r="Z249" s="651"/>
      <c r="AA249" s="651"/>
    </row>
    <row r="250" spans="5:27" s="156" customFormat="1" ht="15">
      <c r="E250" s="162"/>
      <c r="V250" s="651"/>
      <c r="W250" s="651"/>
      <c r="X250" s="651"/>
      <c r="Y250" s="651"/>
      <c r="Z250" s="651"/>
      <c r="AA250" s="651"/>
    </row>
    <row r="251" spans="5:27" s="156" customFormat="1" ht="15">
      <c r="E251" s="162"/>
      <c r="V251" s="651"/>
      <c r="W251" s="651"/>
      <c r="X251" s="651"/>
      <c r="Y251" s="651"/>
      <c r="Z251" s="651"/>
      <c r="AA251" s="651"/>
    </row>
    <row r="252" spans="5:27" s="156" customFormat="1" ht="15">
      <c r="E252" s="162"/>
      <c r="V252" s="651"/>
      <c r="W252" s="651"/>
      <c r="X252" s="651"/>
      <c r="Y252" s="651"/>
      <c r="Z252" s="651"/>
      <c r="AA252" s="651"/>
    </row>
    <row r="253" spans="5:27" s="156" customFormat="1" ht="15">
      <c r="E253" s="162"/>
      <c r="V253" s="651"/>
      <c r="W253" s="651"/>
      <c r="X253" s="651"/>
      <c r="Y253" s="651"/>
      <c r="Z253" s="651"/>
      <c r="AA253" s="651"/>
    </row>
    <row r="254" spans="5:27" s="156" customFormat="1" ht="15">
      <c r="E254" s="162"/>
      <c r="V254" s="651"/>
      <c r="W254" s="651"/>
      <c r="X254" s="651"/>
      <c r="Y254" s="651"/>
      <c r="Z254" s="651"/>
      <c r="AA254" s="651"/>
    </row>
    <row r="255" spans="5:27" s="156" customFormat="1" ht="15">
      <c r="E255" s="162"/>
      <c r="V255" s="651"/>
      <c r="W255" s="651"/>
      <c r="X255" s="651"/>
      <c r="Y255" s="651"/>
      <c r="Z255" s="651"/>
      <c r="AA255" s="651"/>
    </row>
    <row r="256" spans="5:27" s="156" customFormat="1" ht="15">
      <c r="E256" s="162"/>
      <c r="V256" s="651"/>
      <c r="W256" s="651"/>
      <c r="X256" s="651"/>
      <c r="Y256" s="651"/>
      <c r="Z256" s="651"/>
      <c r="AA256" s="651"/>
    </row>
    <row r="257" spans="5:27" s="156" customFormat="1" ht="15">
      <c r="E257" s="162"/>
      <c r="V257" s="651"/>
      <c r="W257" s="651"/>
      <c r="X257" s="651"/>
      <c r="Y257" s="651"/>
      <c r="Z257" s="651"/>
      <c r="AA257" s="651"/>
    </row>
    <row r="258" spans="5:27" s="156" customFormat="1" ht="15">
      <c r="E258" s="162"/>
      <c r="V258" s="651"/>
      <c r="W258" s="651"/>
      <c r="X258" s="651"/>
      <c r="Y258" s="651"/>
      <c r="Z258" s="651"/>
      <c r="AA258" s="651"/>
    </row>
    <row r="259" spans="5:27" s="156" customFormat="1" ht="15">
      <c r="E259" s="162"/>
      <c r="V259" s="651"/>
      <c r="W259" s="651"/>
      <c r="X259" s="651"/>
      <c r="Y259" s="651"/>
      <c r="Z259" s="651"/>
      <c r="AA259" s="651"/>
    </row>
    <row r="260" spans="5:27" s="156" customFormat="1" ht="15">
      <c r="E260" s="162"/>
      <c r="V260" s="651"/>
      <c r="W260" s="651"/>
      <c r="X260" s="651"/>
      <c r="Y260" s="651"/>
      <c r="Z260" s="651"/>
      <c r="AA260" s="651"/>
    </row>
    <row r="261" spans="5:27" s="156" customFormat="1" ht="15">
      <c r="E261" s="162"/>
      <c r="V261" s="651"/>
      <c r="W261" s="651"/>
      <c r="X261" s="651"/>
      <c r="Y261" s="651"/>
      <c r="Z261" s="651"/>
      <c r="AA261" s="651"/>
    </row>
    <row r="262" spans="5:27" s="156" customFormat="1" ht="15">
      <c r="E262" s="162"/>
      <c r="V262" s="651"/>
      <c r="W262" s="651"/>
      <c r="X262" s="651"/>
      <c r="Y262" s="651"/>
      <c r="Z262" s="651"/>
      <c r="AA262" s="651"/>
    </row>
    <row r="263" spans="5:27" s="156" customFormat="1" ht="15">
      <c r="E263" s="162"/>
      <c r="V263" s="651"/>
      <c r="W263" s="651"/>
      <c r="X263" s="651"/>
      <c r="Y263" s="651"/>
      <c r="Z263" s="651"/>
      <c r="AA263" s="651"/>
    </row>
    <row r="264" spans="5:27" s="156" customFormat="1" ht="15">
      <c r="E264" s="162"/>
      <c r="V264" s="651"/>
      <c r="W264" s="651"/>
      <c r="X264" s="651"/>
      <c r="Y264" s="651"/>
      <c r="Z264" s="651"/>
      <c r="AA264" s="651"/>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row r="600" spans="3:7" ht="15">
      <c r="C600" s="340"/>
      <c r="D600" s="340"/>
      <c r="E600" s="348"/>
      <c r="F600" s="340"/>
      <c r="G600" s="340"/>
    </row>
  </sheetData>
  <sheetProtection algorithmName="SHA-512" hashValue="+0l+9z3yW0HCchuY4eNwR+xBuYym931lgyZnUGwhb0UAmmNZYuIqopImQ9xk6U5I5udORWQ7ncx85e9b5SlJ4g==" saltValue="CMqYBDKaTmOOyse8fN1bjA==" spinCount="100000" sheet="1" objects="1" scenarios="1"/>
  <mergeCells count="10">
    <mergeCell ref="C45:E45"/>
    <mergeCell ref="I45:L45"/>
    <mergeCell ref="I46:L46"/>
    <mergeCell ref="I47:L47"/>
    <mergeCell ref="C35:E43"/>
    <mergeCell ref="F39:H39"/>
    <mergeCell ref="F40:H40"/>
    <mergeCell ref="F41:H41"/>
    <mergeCell ref="C44:E44"/>
    <mergeCell ref="I44:L44"/>
  </mergeCells>
  <conditionalFormatting sqref="M4:M34">
    <cfRule type="cellIs" priority="186" dxfId="100" operator="greaterThan">
      <formula>0</formula>
    </cfRule>
  </conditionalFormatting>
  <conditionalFormatting sqref="M35">
    <cfRule type="cellIs" priority="271" dxfId="3" operator="greaterThan">
      <formula>0</formula>
    </cfRule>
  </conditionalFormatting>
  <conditionalFormatting sqref="O4:O34">
    <cfRule type="cellIs" priority="185" dxfId="24" operator="greaterThan">
      <formula>$O$39</formula>
    </cfRule>
    <cfRule type="cellIs" priority="184" dxfId="97" operator="equal">
      <formula>"                            you"</formula>
    </cfRule>
    <cfRule type="cellIs" priority="183" dxfId="29" operator="equal">
      <formula>"                            Steve"</formula>
    </cfRule>
  </conditionalFormatting>
  <conditionalFormatting sqref="O37">
    <cfRule type="cellIs" priority="264" dxfId="3" operator="greaterThan">
      <formula>$O$39</formula>
    </cfRule>
  </conditionalFormatting>
  <conditionalFormatting sqref="Q4:Q34">
    <cfRule type="cellIs" priority="217" dxfId="6" operator="greaterThan">
      <formula>$Q$39</formula>
    </cfRule>
  </conditionalFormatting>
  <conditionalFormatting sqref="Q36">
    <cfRule type="cellIs" priority="211" dxfId="4" operator="greaterThan">
      <formula>$Q$41</formula>
    </cfRule>
    <cfRule type="cellIs" priority="197" dxfId="2" operator="equal">
      <formula>$Q$41+AVERAGE($Q$4:$Q$34)</formula>
    </cfRule>
  </conditionalFormatting>
  <conditionalFormatting sqref="Q37">
    <cfRule type="cellIs" priority="228" dxfId="3" operator="greaterThan">
      <formula>$Q$39</formula>
    </cfRule>
    <cfRule type="cellIs" priority="227" dxfId="2" operator="equal">
      <formula>$Q$39+MAX($Q$4:$Q$34)</formula>
    </cfRule>
  </conditionalFormatting>
  <conditionalFormatting sqref="R4:R34">
    <cfRule type="cellIs" priority="182" dxfId="6" operator="between">
      <formula>$R$39</formula>
      <formula>99999</formula>
    </cfRule>
  </conditionalFormatting>
  <conditionalFormatting sqref="R36">
    <cfRule type="cellIs" priority="210" dxfId="2" operator="equal">
      <formula>$R$41+AVERAGE($R$4:$R$34)</formula>
    </cfRule>
    <cfRule type="cellIs" priority="269" dxfId="4" operator="greaterThan">
      <formula>$R$41</formula>
    </cfRule>
  </conditionalFormatting>
  <conditionalFormatting sqref="R37">
    <cfRule type="cellIs" priority="256" dxfId="3" operator="greaterThan">
      <formula>$R$39</formula>
    </cfRule>
    <cfRule type="cellIs" priority="255" dxfId="2" operator="equal">
      <formula>$R$39+MAX($R$4:$R$34)</formula>
    </cfRule>
  </conditionalFormatting>
  <conditionalFormatting sqref="S4:S34">
    <cfRule type="cellIs" priority="281" dxfId="6" operator="lessThan">
      <formula>$S$40</formula>
    </cfRule>
  </conditionalFormatting>
  <conditionalFormatting sqref="S36">
    <cfRule type="cellIs" priority="161" dxfId="4" operator="lessThan">
      <formula>$S$41</formula>
    </cfRule>
    <cfRule type="cellIs" priority="160" dxfId="2" operator="equal">
      <formula>$S$41+AVERAGE($S$4:$S$34)</formula>
    </cfRule>
  </conditionalFormatting>
  <conditionalFormatting sqref="S37">
    <cfRule type="cellIs" priority="250" dxfId="3" operator="greaterThan">
      <formula>$S$39</formula>
    </cfRule>
    <cfRule type="cellIs" priority="249" dxfId="2" operator="equal">
      <formula>$S$39+MAX($S$4:$S$34)</formula>
    </cfRule>
  </conditionalFormatting>
  <conditionalFormatting sqref="S38">
    <cfRule type="cellIs" priority="174" dxfId="2" operator="equal">
      <formula>$S$40+MIN($S$4:$S$34)</formula>
    </cfRule>
    <cfRule type="cellIs" priority="270" dxfId="3" operator="lessThan">
      <formula>$S$40</formula>
    </cfRule>
  </conditionalFormatting>
  <conditionalFormatting sqref="T4:T34">
    <cfRule type="cellIs" priority="42" dxfId="24" operator="greaterThan">
      <formula>$T$41</formula>
    </cfRule>
  </conditionalFormatting>
  <conditionalFormatting sqref="U4:U34">
    <cfRule type="cellIs" priority="41" dxfId="24" operator="greaterThan">
      <formula>$U$41</formula>
    </cfRule>
  </conditionalFormatting>
  <conditionalFormatting sqref="W4:W34">
    <cfRule type="cellIs" priority="215" dxfId="6" operator="greaterThan">
      <formula>$W$39</formula>
    </cfRule>
  </conditionalFormatting>
  <conditionalFormatting sqref="W36">
    <cfRule type="cellIs" priority="193" dxfId="2" operator="equal">
      <formula>$W$41+AVERAGE($W$4:$W$34)</formula>
    </cfRule>
    <cfRule type="cellIs" priority="194" dxfId="4" operator="greaterThan">
      <formula>$W$41</formula>
    </cfRule>
  </conditionalFormatting>
  <conditionalFormatting sqref="W37">
    <cfRule type="cellIs" priority="224" dxfId="3" operator="greaterThan">
      <formula>$W$39</formula>
    </cfRule>
    <cfRule type="cellIs" priority="175" dxfId="2" operator="equal">
      <formula>$W$39+MAX($W$4:$W$34)</formula>
    </cfRule>
  </conditionalFormatting>
  <conditionalFormatting sqref="X4:X34">
    <cfRule type="cellIs" priority="180" dxfId="6" operator="between">
      <formula>$X$39</formula>
      <formula>9999</formula>
    </cfRule>
  </conditionalFormatting>
  <conditionalFormatting sqref="X36">
    <cfRule type="cellIs" priority="207" dxfId="4" operator="greaterThan">
      <formula>$X$41</formula>
    </cfRule>
    <cfRule type="cellIs" priority="206" dxfId="2" operator="equal">
      <formula>$X$41+AVERAGE($X$4:$X$34)</formula>
    </cfRule>
  </conditionalFormatting>
  <conditionalFormatting sqref="X37">
    <cfRule type="cellIs" priority="248" dxfId="3" operator="greaterThan">
      <formula>$X$39</formula>
    </cfRule>
    <cfRule type="cellIs" priority="247" dxfId="2" operator="equal">
      <formula>$X$39+MAX($X$4:$X$34)</formula>
    </cfRule>
  </conditionalFormatting>
  <conditionalFormatting sqref="Y4:Y34">
    <cfRule type="cellIs" priority="287" dxfId="6" operator="lessThan">
      <formula>$Y$40</formula>
    </cfRule>
  </conditionalFormatting>
  <conditionalFormatting sqref="Y36">
    <cfRule type="cellIs" priority="157" dxfId="4" operator="lessThan">
      <formula>$Y$41</formula>
    </cfRule>
    <cfRule type="cellIs" priority="156" dxfId="2" operator="equal">
      <formula>$Y$41+AVERAGE($Y$4:$Y$34)</formula>
    </cfRule>
  </conditionalFormatting>
  <conditionalFormatting sqref="Y37">
    <cfRule type="cellIs" priority="246" dxfId="3" operator="greaterThan">
      <formula>$Y$39</formula>
    </cfRule>
    <cfRule type="cellIs" priority="245" dxfId="2" operator="equal">
      <formula>$Y$39+MAX($Y$4:$Y$34)</formula>
    </cfRule>
  </conditionalFormatting>
  <conditionalFormatting sqref="Y38">
    <cfRule type="cellIs" priority="171" dxfId="3" operator="lessThan">
      <formula>$Y$40</formula>
    </cfRule>
    <cfRule type="cellIs" priority="170" dxfId="2" operator="equal">
      <formula>$Y$40+MIN($Y$4:$Y$34)</formula>
    </cfRule>
  </conditionalFormatting>
  <conditionalFormatting sqref="Z4:Z34">
    <cfRule type="cellIs" priority="10" dxfId="24" operator="greaterThan">
      <formula>$Z$41</formula>
    </cfRule>
  </conditionalFormatting>
  <conditionalFormatting sqref="AA4:AA34">
    <cfRule type="cellIs" priority="9" dxfId="24" operator="greaterThan">
      <formula>$AA$41</formula>
    </cfRule>
  </conditionalFormatting>
  <conditionalFormatting sqref="AC4:AC34">
    <cfRule type="cellIs" priority="214" dxfId="6" operator="greaterThan">
      <formula>$AC$39</formula>
    </cfRule>
  </conditionalFormatting>
  <conditionalFormatting sqref="AC36">
    <cfRule type="cellIs" priority="192" dxfId="4" operator="greaterThan">
      <formula>$AC$41</formula>
    </cfRule>
    <cfRule type="cellIs" priority="191" dxfId="2" operator="equal">
      <formula>$AC$41+AVERAGE($AC$4:$AC$34)</formula>
    </cfRule>
  </conditionalFormatting>
  <conditionalFormatting sqref="AC37">
    <cfRule type="cellIs" priority="222" dxfId="2" operator="equal">
      <formula>$AC$39+MAX($AC$4:$AC$34)</formula>
    </cfRule>
    <cfRule type="cellIs" priority="223" dxfId="3" operator="greaterThan">
      <formula>$AC$39</formula>
    </cfRule>
  </conditionalFormatting>
  <conditionalFormatting sqref="AD4:AD34">
    <cfRule type="cellIs" priority="179" dxfId="6" operator="between">
      <formula>$AD$39</formula>
      <formula>9999</formula>
    </cfRule>
  </conditionalFormatting>
  <conditionalFormatting sqref="AD36">
    <cfRule type="cellIs" priority="205" dxfId="4" operator="greaterThan">
      <formula>$AD$41</formula>
    </cfRule>
    <cfRule type="cellIs" priority="204" dxfId="2" operator="equal">
      <formula>$AD$41+AVERAGE($AD$4:$AD$34)</formula>
    </cfRule>
  </conditionalFormatting>
  <conditionalFormatting sqref="AD37">
    <cfRule type="cellIs" priority="243" dxfId="2" operator="equal">
      <formula>$AD$39+MAX($AD$4:$AD$34)</formula>
    </cfRule>
    <cfRule type="cellIs" priority="244" dxfId="3" operator="greaterThan">
      <formula>$AD$39</formula>
    </cfRule>
  </conditionalFormatting>
  <conditionalFormatting sqref="AE4:AE34">
    <cfRule type="cellIs" priority="288" dxfId="6" operator="lessThan">
      <formula>$AE$40</formula>
    </cfRule>
  </conditionalFormatting>
  <conditionalFormatting sqref="AE36">
    <cfRule type="cellIs" priority="154" dxfId="2" operator="equal">
      <formula>$AE$41+AVERAGE($AE$4:$AE$34)</formula>
    </cfRule>
    <cfRule type="cellIs" priority="155" dxfId="4" operator="lessThan">
      <formula>$AE$41</formula>
    </cfRule>
  </conditionalFormatting>
  <conditionalFormatting sqref="AE37">
    <cfRule type="cellIs" priority="241" dxfId="2" operator="equal">
      <formula>$AE$39+MAX($AE$4:$AE$34)</formula>
    </cfRule>
    <cfRule type="cellIs" priority="242" dxfId="3" operator="greaterThan">
      <formula>$AE$39</formula>
    </cfRule>
  </conditionalFormatting>
  <conditionalFormatting sqref="AE38">
    <cfRule type="cellIs" priority="168" dxfId="2" operator="equal">
      <formula>$AE$40+MIN($AE$4:$AE$34)</formula>
    </cfRule>
    <cfRule type="cellIs" priority="169" dxfId="3" operator="lessThan">
      <formula>$AE$40</formula>
    </cfRule>
  </conditionalFormatting>
  <conditionalFormatting sqref="AF4:AF34">
    <cfRule type="cellIs" priority="29" dxfId="24" operator="greaterThan">
      <formula>$AF$41</formula>
    </cfRule>
  </conditionalFormatting>
  <conditionalFormatting sqref="AG4:AG34">
    <cfRule type="cellIs" priority="28" dxfId="24" operator="greaterThan">
      <formula>$AG$41</formula>
    </cfRule>
  </conditionalFormatting>
  <conditionalFormatting sqref="AI4 AI6 AI8 AI10 AI12 AI14 AI16 AI18 AI20 AI22 AI24 AI26 AI28 AI30 AI32 AI34">
    <cfRule type="containsBlanks" priority="261" dxfId="37">
      <formula>LEN(TRIM(AI4))=0</formula>
    </cfRule>
  </conditionalFormatting>
  <conditionalFormatting sqref="AI4:AI34">
    <cfRule type="cellIs" priority="262" dxfId="6" operator="lessThan">
      <formula>$AI$40</formula>
    </cfRule>
  </conditionalFormatting>
  <conditionalFormatting sqref="AI5 AI7 AI9 AI11 AI13 AI15 AI17 AI19 AI21 AI23 AI25 AI27 AI29 AI31 AI33">
    <cfRule type="containsBlanks" priority="260" dxfId="29">
      <formula>LEN(TRIM(AI5))=0</formula>
    </cfRule>
  </conditionalFormatting>
  <conditionalFormatting sqref="AI36">
    <cfRule type="cellIs" priority="263" dxfId="4" operator="lessThan">
      <formula>$AI$41</formula>
    </cfRule>
  </conditionalFormatting>
  <conditionalFormatting sqref="AI38">
    <cfRule type="cellIs" priority="272" dxfId="3" operator="lessThan">
      <formula>$AI$40</formula>
    </cfRule>
  </conditionalFormatting>
  <conditionalFormatting sqref="AK4 AK6 AK8 AK10 AK12 AK14 AK16 AK18 AK20 AK22 AK24 AK26 AK28 AK30 AK32 AK34">
    <cfRule type="containsBlanks" priority="273" dxfId="32">
      <formula>LEN(TRIM(AK4))=0</formula>
    </cfRule>
  </conditionalFormatting>
  <conditionalFormatting sqref="AK4:AK34">
    <cfRule type="cellIs" priority="289" dxfId="24" operator="lessThan">
      <formula>$AK$40</formula>
    </cfRule>
    <cfRule type="cellIs" priority="279" dxfId="30" operator="greaterThan">
      <formula>$AK$39</formula>
    </cfRule>
  </conditionalFormatting>
  <conditionalFormatting sqref="AK5 AK7 AK9 AK11 AK13 AK15 AK17 AK19 AK21 AK23 AK25 AK27 AK29 AK31 AK33">
    <cfRule type="containsBlanks" priority="278" dxfId="29">
      <formula>LEN(TRIM(AK5))=0</formula>
    </cfRule>
  </conditionalFormatting>
  <conditionalFormatting sqref="AK37">
    <cfRule type="cellIs" priority="268" dxfId="28" operator="greaterThan">
      <formula>$AK$39</formula>
    </cfRule>
  </conditionalFormatting>
  <conditionalFormatting sqref="AK38">
    <cfRule type="cellIs" priority="267" dxfId="3" operator="lessThan">
      <formula>$AK$40</formula>
    </cfRule>
  </conditionalFormatting>
  <conditionalFormatting sqref="AM4:AM34">
    <cfRule type="cellIs" priority="274" dxfId="6" operator="greaterThan">
      <formula>$AM$39</formula>
    </cfRule>
  </conditionalFormatting>
  <conditionalFormatting sqref="AM37">
    <cfRule type="cellIs" priority="266" dxfId="3" operator="greaterThan">
      <formula>$AM$39</formula>
    </cfRule>
  </conditionalFormatting>
  <conditionalFormatting sqref="AO4:AO34">
    <cfRule type="cellIs" priority="259" dxfId="24" operator="greaterThan">
      <formula>$AO$39</formula>
    </cfRule>
  </conditionalFormatting>
  <conditionalFormatting sqref="AO36">
    <cfRule type="cellIs" priority="258" dxfId="4" operator="greaterThan">
      <formula>$AO$41</formula>
    </cfRule>
  </conditionalFormatting>
  <conditionalFormatting sqref="AO37">
    <cfRule type="cellIs" priority="257" dxfId="3" operator="greaterThan">
      <formula>$AO$39</formula>
    </cfRule>
  </conditionalFormatting>
  <conditionalFormatting sqref="AP4:AP34">
    <cfRule type="cellIs" priority="145" dxfId="6" operator="greaterThan">
      <formula>$AP$39</formula>
    </cfRule>
  </conditionalFormatting>
  <conditionalFormatting sqref="AP36">
    <cfRule type="cellIs" priority="144" dxfId="4" operator="greaterThan">
      <formula>$AP$41</formula>
    </cfRule>
    <cfRule type="cellIs" priority="143" dxfId="2" operator="equal">
      <formula>$AP$41+AVERAGE($AP$4:$AP$34)</formula>
    </cfRule>
  </conditionalFormatting>
  <conditionalFormatting sqref="AP37">
    <cfRule type="cellIs" priority="24" dxfId="3" operator="greaterThan">
      <formula>$AP$39</formula>
    </cfRule>
    <cfRule type="cellIs" priority="23" dxfId="2" operator="equal">
      <formula>$AP$39+MAX($AP$4:$AP$34)</formula>
    </cfRule>
  </conditionalFormatting>
  <conditionalFormatting sqref="AQ4:AQ34">
    <cfRule type="cellIs" priority="142" dxfId="6" operator="between">
      <formula>$AQ$39</formula>
      <formula>9999</formula>
    </cfRule>
  </conditionalFormatting>
  <conditionalFormatting sqref="AQ36">
    <cfRule type="cellIs" priority="141" dxfId="4" operator="greaterThan">
      <formula>$AQ$41</formula>
    </cfRule>
    <cfRule type="cellIs" priority="140" dxfId="2" operator="equal">
      <formula>$AQ$41+AVERAGE($AQ$4:$AQ$34)</formula>
    </cfRule>
  </conditionalFormatting>
  <conditionalFormatting sqref="AQ37">
    <cfRule type="cellIs" priority="147" dxfId="3" operator="greaterThan">
      <formula>$AQ$39</formula>
    </cfRule>
    <cfRule type="cellIs" priority="146" dxfId="2" operator="equal">
      <formula>$AQ$39+MAX($AQ$4:$AQ$34)</formula>
    </cfRule>
  </conditionalFormatting>
  <conditionalFormatting sqref="AR4:AR34">
    <cfRule type="cellIs" priority="212" dxfId="6" operator="greaterThan">
      <formula>$AR$39</formula>
    </cfRule>
  </conditionalFormatting>
  <conditionalFormatting sqref="AR36">
    <cfRule type="cellIs" priority="188" dxfId="4" operator="greaterThan">
      <formula>$AR$41</formula>
    </cfRule>
    <cfRule type="cellIs" priority="187" dxfId="2" operator="equal">
      <formula>$AR$41+AVERAGE($AR$4:$AR$34)</formula>
    </cfRule>
  </conditionalFormatting>
  <conditionalFormatting sqref="AR37">
    <cfRule type="cellIs" priority="219" dxfId="3" operator="greaterThan">
      <formula>$AR$39</formula>
    </cfRule>
    <cfRule type="cellIs" priority="218" dxfId="2" operator="equal">
      <formula>$AR$39+MAX($AR$4:$AR$34)</formula>
    </cfRule>
  </conditionalFormatting>
  <conditionalFormatting sqref="AS4:AS34">
    <cfRule type="cellIs" priority="176" dxfId="6" operator="between">
      <formula>$AS$39</formula>
      <formula>9999</formula>
    </cfRule>
  </conditionalFormatting>
  <conditionalFormatting sqref="AS36">
    <cfRule type="cellIs" priority="198" dxfId="2" operator="equal">
      <formula>$AS$41+AVERAGE($AS$4:$AS$34)</formula>
    </cfRule>
    <cfRule type="cellIs" priority="199" dxfId="4" operator="greaterThan">
      <formula>$AS$41</formula>
    </cfRule>
  </conditionalFormatting>
  <conditionalFormatting sqref="AS37">
    <cfRule type="cellIs" priority="232" dxfId="3" operator="greaterThan">
      <formula>$AS$39</formula>
    </cfRule>
    <cfRule type="cellIs" priority="231" dxfId="2" operator="equal">
      <formula>$AS$39+MAX($AS$4:$AS$34)</formula>
    </cfRule>
  </conditionalFormatting>
  <dataValidations count="4">
    <dataValidation type="decimal" allowBlank="1" showInputMessage="1" showErrorMessage="1" errorTitle="Numbers Only" error="Enter Numbers Only" sqref="AM4:AM38 AJ39:AJ40 Q39:S41 AR39:AS41 AC39:AE41 AI40:AI41 AQ41 AP39:AP41 AO41 AK40 W39:AA41 I4:AK38 AO4:AR38">
      <formula1>0</formula1>
      <formula2>99999999</formula2>
    </dataValidation>
    <dataValidation allowBlank="1" showInputMessage="1" showErrorMessage="1" errorTitle="Numbers Only" error="Enter Numbers Only" sqref="AB39:AB41 AI39 AJ41:AK41 AO39:AO40 AK39 AQ39:AQ40 AF39:AH41 A39:E41 F39:H40 AT39:XFD41 I39:P41 T39:V41 AL39:AN41"/>
    <dataValidation type="custom" allowBlank="1" showInputMessage="1" showErrorMessage="1" error="Only the less than symbol &quot;&lt;&quot; may be entered in this column." sqref="AL4:AL34 AN4:AN34">
      <formula1>AL4:AL12318="&lt;"</formula1>
    </dataValidation>
    <dataValidation type="decimal" allowBlank="1" showInputMessage="1" showErrorMessage="1" error="Enter Numbers Only" sqref="Z2:AA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1:CC599"/>
  <sheetViews>
    <sheetView zoomScale="60" zoomScaleNormal="60" zoomScalePageLayoutView="55" workbookViewId="0" topLeftCell="AG19">
      <selection activeCell="AT1" sqref="AT1:BE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2" width="8.7109375" style="19" customWidth="1"/>
    <col min="13" max="13" width="6.57421875" style="19" bestFit="1" customWidth="1"/>
    <col min="14" max="16" width="8.7109375" style="19" customWidth="1"/>
    <col min="17" max="17" width="9.421875" style="19" customWidth="1"/>
    <col min="18" max="18" width="9.00390625" style="19" customWidth="1"/>
    <col min="19" max="19" width="8.7109375" style="19" customWidth="1"/>
    <col min="20" max="21" width="10.140625" style="19" bestFit="1" customWidth="1"/>
    <col min="22" max="27" width="9.7109375" style="648" customWidth="1"/>
    <col min="28" max="28" width="9.140625" style="19" customWidth="1"/>
    <col min="29" max="29" width="8.7109375" style="19" customWidth="1"/>
    <col min="30" max="30" width="8.8515625" style="19" customWidth="1"/>
    <col min="31" max="32" width="8.7109375" style="19" customWidth="1"/>
    <col min="33" max="33" width="9.140625" style="19" bestFit="1" customWidth="1"/>
    <col min="34" max="35" width="8.7109375" style="19" customWidth="1"/>
    <col min="36" max="37" width="8.28125" style="19" customWidth="1"/>
    <col min="38" max="38" width="4.7109375" style="19" customWidth="1"/>
    <col min="39" max="39" width="8.7109375" style="19" customWidth="1"/>
    <col min="40" max="40" width="4.7109375" style="19" customWidth="1"/>
    <col min="41" max="45" width="8.7109375" style="19" customWidth="1"/>
    <col min="46" max="81" width="8.7109375" style="156" customWidth="1"/>
    <col min="82" max="16384" width="8.7109375" style="19" customWidth="1"/>
  </cols>
  <sheetData>
    <row r="1" spans="2:81" s="6" customFormat="1" ht="120.75" customHeight="1" thickBot="1">
      <c r="B1" s="87" t="s">
        <v>165</v>
      </c>
      <c r="C1" s="1" t="s">
        <v>166</v>
      </c>
      <c r="D1" s="1" t="s">
        <v>167</v>
      </c>
      <c r="E1" s="2" t="s">
        <v>168</v>
      </c>
      <c r="F1" s="3" t="s">
        <v>169</v>
      </c>
      <c r="G1" s="3" t="s">
        <v>170</v>
      </c>
      <c r="H1" s="3" t="s">
        <v>171</v>
      </c>
      <c r="I1" s="4" t="s">
        <v>172</v>
      </c>
      <c r="J1" s="334" t="s">
        <v>173</v>
      </c>
      <c r="K1" s="334" t="s">
        <v>174</v>
      </c>
      <c r="L1" s="334" t="s">
        <v>176</v>
      </c>
      <c r="M1" s="334" t="s">
        <v>177</v>
      </c>
      <c r="N1" s="334" t="s">
        <v>178</v>
      </c>
      <c r="O1" s="335" t="s">
        <v>179</v>
      </c>
      <c r="P1" s="4" t="s">
        <v>180</v>
      </c>
      <c r="Q1" s="334" t="s">
        <v>181</v>
      </c>
      <c r="R1" s="334" t="s">
        <v>182</v>
      </c>
      <c r="S1" s="334" t="s">
        <v>183</v>
      </c>
      <c r="T1" s="334" t="s">
        <v>184</v>
      </c>
      <c r="U1" s="335" t="s">
        <v>185</v>
      </c>
      <c r="V1" s="610" t="s">
        <v>188</v>
      </c>
      <c r="W1" s="611" t="s">
        <v>189</v>
      </c>
      <c r="X1" s="611" t="s">
        <v>190</v>
      </c>
      <c r="Y1" s="611" t="s">
        <v>191</v>
      </c>
      <c r="Z1" s="611" t="s">
        <v>46</v>
      </c>
      <c r="AA1" s="612" t="s">
        <v>47</v>
      </c>
      <c r="AB1" s="4" t="s">
        <v>192</v>
      </c>
      <c r="AC1" s="334" t="s">
        <v>193</v>
      </c>
      <c r="AD1" s="334" t="s">
        <v>194</v>
      </c>
      <c r="AE1" s="334" t="s">
        <v>195</v>
      </c>
      <c r="AF1" s="334" t="s">
        <v>55</v>
      </c>
      <c r="AG1" s="335" t="s">
        <v>56</v>
      </c>
      <c r="AH1" s="4" t="s">
        <v>196</v>
      </c>
      <c r="AI1" s="335" t="s">
        <v>197</v>
      </c>
      <c r="AJ1" s="4" t="s">
        <v>198</v>
      </c>
      <c r="AK1" s="335" t="s">
        <v>199</v>
      </c>
      <c r="AL1" s="334" t="s">
        <v>67</v>
      </c>
      <c r="AM1" s="336" t="s">
        <v>201</v>
      </c>
      <c r="AN1" s="4" t="s">
        <v>71</v>
      </c>
      <c r="AO1" s="335" t="s">
        <v>73</v>
      </c>
      <c r="AP1" s="334" t="s">
        <v>212</v>
      </c>
      <c r="AQ1" s="334" t="s">
        <v>213</v>
      </c>
      <c r="AR1" s="334" t="s">
        <v>216</v>
      </c>
      <c r="AS1" s="334" t="s">
        <v>217</v>
      </c>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row>
    <row r="2" spans="2:81" s="6" customFormat="1" ht="111" customHeight="1" hidden="1" thickBot="1">
      <c r="B2" s="88"/>
      <c r="C2" s="7"/>
      <c r="D2" s="7"/>
      <c r="E2" s="8"/>
      <c r="F2" s="9"/>
      <c r="G2" s="9"/>
      <c r="H2" s="9" t="s">
        <v>227</v>
      </c>
      <c r="I2" s="10">
        <v>46529</v>
      </c>
      <c r="J2" s="505">
        <v>50050</v>
      </c>
      <c r="K2" s="505"/>
      <c r="L2" s="505">
        <v>50050</v>
      </c>
      <c r="M2" s="505">
        <v>80998</v>
      </c>
      <c r="N2" s="505">
        <v>10</v>
      </c>
      <c r="O2" s="503" t="s">
        <v>228</v>
      </c>
      <c r="P2" s="304">
        <v>80082</v>
      </c>
      <c r="Q2" s="505">
        <v>80082</v>
      </c>
      <c r="R2" s="505"/>
      <c r="S2" s="505">
        <v>80358</v>
      </c>
      <c r="T2" s="505"/>
      <c r="U2" s="503"/>
      <c r="V2" s="610" t="s">
        <v>229</v>
      </c>
      <c r="W2" s="611" t="s">
        <v>229</v>
      </c>
      <c r="X2" s="611"/>
      <c r="Y2" s="611"/>
      <c r="Z2" s="611"/>
      <c r="AA2" s="612"/>
      <c r="AB2" s="304" t="s">
        <v>230</v>
      </c>
      <c r="AC2" s="505" t="s">
        <v>230</v>
      </c>
      <c r="AD2" s="505"/>
      <c r="AE2" s="505">
        <v>81011</v>
      </c>
      <c r="AF2" s="505"/>
      <c r="AG2" s="503"/>
      <c r="AH2" s="304" t="s">
        <v>231</v>
      </c>
      <c r="AI2" s="503" t="s">
        <v>231</v>
      </c>
      <c r="AJ2" s="304" t="s">
        <v>232</v>
      </c>
      <c r="AK2" s="503" t="s">
        <v>232</v>
      </c>
      <c r="AL2" s="505"/>
      <c r="AM2" s="303" t="s">
        <v>233</v>
      </c>
      <c r="AN2" s="304"/>
      <c r="AO2" s="503">
        <v>51040</v>
      </c>
      <c r="AP2" s="505"/>
      <c r="AQ2" s="505"/>
      <c r="AR2" s="505">
        <v>665</v>
      </c>
      <c r="AS2" s="337"/>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row>
    <row r="3" spans="2:81" s="6" customFormat="1" ht="220.5" customHeight="1" hidden="1" thickBot="1">
      <c r="B3" s="89" t="s">
        <v>165</v>
      </c>
      <c r="C3" s="16" t="s">
        <v>236</v>
      </c>
      <c r="D3" s="16" t="s">
        <v>237</v>
      </c>
      <c r="E3" s="32" t="s">
        <v>238</v>
      </c>
      <c r="F3" s="16" t="s">
        <v>239</v>
      </c>
      <c r="G3" s="16" t="s">
        <v>240</v>
      </c>
      <c r="H3" s="16" t="s">
        <v>241</v>
      </c>
      <c r="I3" s="14" t="s">
        <v>242</v>
      </c>
      <c r="J3" s="334" t="s">
        <v>243</v>
      </c>
      <c r="K3" s="334" t="s">
        <v>244</v>
      </c>
      <c r="L3" s="334" t="s">
        <v>246</v>
      </c>
      <c r="M3" s="334" t="s">
        <v>247</v>
      </c>
      <c r="N3" s="334" t="s">
        <v>248</v>
      </c>
      <c r="O3" s="335" t="s">
        <v>249</v>
      </c>
      <c r="P3" s="4" t="s">
        <v>250</v>
      </c>
      <c r="Q3" s="334" t="s">
        <v>251</v>
      </c>
      <c r="R3" s="334" t="s">
        <v>252</v>
      </c>
      <c r="S3" s="334" t="s">
        <v>253</v>
      </c>
      <c r="T3" s="334" t="s">
        <v>254</v>
      </c>
      <c r="U3" s="335" t="s">
        <v>255</v>
      </c>
      <c r="V3" s="610" t="s">
        <v>262</v>
      </c>
      <c r="W3" s="611" t="s">
        <v>263</v>
      </c>
      <c r="X3" s="611" t="s">
        <v>264</v>
      </c>
      <c r="Y3" s="611" t="s">
        <v>265</v>
      </c>
      <c r="Z3" s="611" t="s">
        <v>266</v>
      </c>
      <c r="AA3" s="612" t="s">
        <v>267</v>
      </c>
      <c r="AB3" s="4" t="s">
        <v>268</v>
      </c>
      <c r="AC3" s="334" t="s">
        <v>269</v>
      </c>
      <c r="AD3" s="334" t="s">
        <v>270</v>
      </c>
      <c r="AE3" s="334" t="s">
        <v>271</v>
      </c>
      <c r="AF3" s="334" t="s">
        <v>272</v>
      </c>
      <c r="AG3" s="335" t="s">
        <v>273</v>
      </c>
      <c r="AH3" s="4" t="s">
        <v>274</v>
      </c>
      <c r="AI3" s="335" t="s">
        <v>275</v>
      </c>
      <c r="AJ3" s="4" t="s">
        <v>276</v>
      </c>
      <c r="AK3" s="335" t="s">
        <v>277</v>
      </c>
      <c r="AL3" s="334" t="s">
        <v>279</v>
      </c>
      <c r="AM3" s="336" t="s">
        <v>280</v>
      </c>
      <c r="AN3" s="4" t="s">
        <v>281</v>
      </c>
      <c r="AO3" s="335" t="s">
        <v>282</v>
      </c>
      <c r="AP3" s="334" t="s">
        <v>296</v>
      </c>
      <c r="AQ3" s="334" t="s">
        <v>297</v>
      </c>
      <c r="AR3" s="334" t="s">
        <v>300</v>
      </c>
      <c r="AS3" s="148" t="s">
        <v>301</v>
      </c>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row>
    <row r="4" spans="2:45" ht="21" customHeight="1">
      <c r="B4" s="88"/>
      <c r="C4" s="325" t="str">
        <f>'Permit Limits'!E5</f>
        <v>TN0020621</v>
      </c>
      <c r="D4" s="325" t="str">
        <f>'Permit Limits'!D10</f>
        <v>External Outfall</v>
      </c>
      <c r="E4" s="326" t="str">
        <f>'Permit Limits'!E10</f>
        <v>001</v>
      </c>
      <c r="F4" s="325">
        <f>'Permit Limits'!H5</f>
        <v>2024</v>
      </c>
      <c r="G4" s="20" t="s">
        <v>331</v>
      </c>
      <c r="H4" s="327">
        <v>1</v>
      </c>
      <c r="I4" s="52"/>
      <c r="J4" s="306"/>
      <c r="K4" s="306"/>
      <c r="L4" s="306"/>
      <c r="M4" s="299"/>
      <c r="N4" s="299"/>
      <c r="O4" s="68"/>
      <c r="P4" s="298"/>
      <c r="Q4" s="299"/>
      <c r="R4" s="356" t="str">
        <f>IF(Q4&lt;&gt;0,(8.34*L4*Q4),"")</f>
        <v/>
      </c>
      <c r="S4" s="356" t="str">
        <f>IF(P4&lt;&gt;0,(1-Q4/P4)*100,"")</f>
        <v/>
      </c>
      <c r="T4" s="299"/>
      <c r="U4" s="68"/>
      <c r="V4" s="613"/>
      <c r="W4" s="306"/>
      <c r="X4" s="614" t="str">
        <f aca="true" t="shared" si="0" ref="X4:X33">IF(W4&lt;&gt;0,(8.34*L4*W4),"")</f>
        <v/>
      </c>
      <c r="Y4" s="614" t="str">
        <f aca="true" t="shared" si="1" ref="Y4:Y33">IF(V4&lt;&gt;0,(1-W4/V4)*100,"")</f>
        <v/>
      </c>
      <c r="Z4" s="306"/>
      <c r="AA4" s="615"/>
      <c r="AB4" s="298"/>
      <c r="AC4" s="299"/>
      <c r="AD4" s="356" t="str">
        <f aca="true" t="shared" si="2" ref="AD4:AD33">IF(AC4&lt;&gt;0,(8.34*L4*AC4),"")</f>
        <v/>
      </c>
      <c r="AE4" s="356" t="str">
        <f>IF(AB4&lt;&gt;0,(1-AC4/AB4)*100,"")</f>
        <v/>
      </c>
      <c r="AF4" s="299"/>
      <c r="AG4" s="68"/>
      <c r="AH4" s="298"/>
      <c r="AI4" s="68"/>
      <c r="AJ4" s="298"/>
      <c r="AK4" s="68"/>
      <c r="AL4" s="302"/>
      <c r="AM4" s="300"/>
      <c r="AN4" s="302"/>
      <c r="AO4" s="68"/>
      <c r="AP4" s="299"/>
      <c r="AQ4" s="356" t="str">
        <f aca="true" t="shared" si="3" ref="AQ4:AQ33">IF(AP4&lt;&gt;0,(8.34*L4*AP4),"")</f>
        <v/>
      </c>
      <c r="AR4" s="299"/>
      <c r="AS4" s="354" t="str">
        <f aca="true" t="shared" si="4" ref="AS4:AS33">IF(AR4&lt;&gt;0,(8.34*L4*AR4),"")</f>
        <v/>
      </c>
    </row>
    <row r="5" spans="2:45" ht="21" customHeight="1">
      <c r="B5" s="88"/>
      <c r="C5" s="329" t="str">
        <f>C4</f>
        <v>TN0020621</v>
      </c>
      <c r="D5" s="329" t="str">
        <f>D4</f>
        <v>External Outfall</v>
      </c>
      <c r="E5" s="328" t="str">
        <f>E4</f>
        <v>001</v>
      </c>
      <c r="F5" s="329">
        <f>F4</f>
        <v>2024</v>
      </c>
      <c r="G5" s="329" t="s">
        <v>331</v>
      </c>
      <c r="H5" s="330">
        <v>2</v>
      </c>
      <c r="I5" s="104"/>
      <c r="J5" s="110"/>
      <c r="K5" s="110"/>
      <c r="L5" s="110"/>
      <c r="M5" s="105"/>
      <c r="N5" s="105"/>
      <c r="O5" s="113"/>
      <c r="P5" s="116"/>
      <c r="Q5" s="105"/>
      <c r="R5" s="350" t="str">
        <f>IF(Q5&lt;&gt;0,(8.34*L5*Q5),"")</f>
        <v/>
      </c>
      <c r="S5" s="350" t="str">
        <f>IF(P5&lt;&gt;0,(1-Q5/P5)*100,"")</f>
        <v/>
      </c>
      <c r="T5" s="105"/>
      <c r="U5" s="113"/>
      <c r="V5" s="616"/>
      <c r="W5" s="110"/>
      <c r="X5" s="617" t="str">
        <f t="shared" si="0"/>
        <v/>
      </c>
      <c r="Y5" s="617" t="str">
        <f t="shared" si="1"/>
        <v/>
      </c>
      <c r="Z5" s="110"/>
      <c r="AA5" s="618"/>
      <c r="AB5" s="116"/>
      <c r="AC5" s="105"/>
      <c r="AD5" s="350" t="str">
        <f t="shared" si="2"/>
        <v/>
      </c>
      <c r="AE5" s="350" t="str">
        <f>IF(AB5&lt;&gt;0,(1-AC5/AB5)*100,"")</f>
        <v/>
      </c>
      <c r="AF5" s="105"/>
      <c r="AG5" s="113"/>
      <c r="AH5" s="116"/>
      <c r="AI5" s="113"/>
      <c r="AJ5" s="116"/>
      <c r="AK5" s="113"/>
      <c r="AL5" s="56"/>
      <c r="AM5" s="70"/>
      <c r="AN5" s="56"/>
      <c r="AO5" s="113"/>
      <c r="AP5" s="105"/>
      <c r="AQ5" s="350" t="str">
        <f t="shared" si="3"/>
        <v/>
      </c>
      <c r="AR5" s="105"/>
      <c r="AS5" s="350" t="str">
        <f t="shared" si="4"/>
        <v/>
      </c>
    </row>
    <row r="6" spans="2:45" ht="21" customHeight="1">
      <c r="B6" s="88"/>
      <c r="C6" s="329" t="str">
        <f aca="true" t="shared" si="5" ref="C6:C33">C5</f>
        <v>TN0020621</v>
      </c>
      <c r="D6" s="329" t="str">
        <f aca="true" t="shared" si="6" ref="D6:D33">D5</f>
        <v>External Outfall</v>
      </c>
      <c r="E6" s="328" t="str">
        <f aca="true" t="shared" si="7" ref="E6:E33">E5</f>
        <v>001</v>
      </c>
      <c r="F6" s="329">
        <f aca="true" t="shared" si="8" ref="F6:F33">F5</f>
        <v>2024</v>
      </c>
      <c r="G6" s="329" t="s">
        <v>331</v>
      </c>
      <c r="H6" s="330">
        <v>3</v>
      </c>
      <c r="I6" s="108"/>
      <c r="J6" s="111"/>
      <c r="K6" s="111"/>
      <c r="L6" s="111"/>
      <c r="M6" s="106"/>
      <c r="N6" s="106"/>
      <c r="O6" s="114"/>
      <c r="P6" s="117"/>
      <c r="Q6" s="106"/>
      <c r="R6" s="350" t="str">
        <f>IF(Q6&lt;&gt;0,(8.34*L6*Q6),"")</f>
        <v/>
      </c>
      <c r="S6" s="350" t="str">
        <f aca="true" t="shared" si="9" ref="S6:S33">IF(P6&lt;&gt;0,(1-Q6/P6)*100,"")</f>
        <v/>
      </c>
      <c r="T6" s="106"/>
      <c r="U6" s="114"/>
      <c r="V6" s="619"/>
      <c r="W6" s="111"/>
      <c r="X6" s="617" t="str">
        <f t="shared" si="0"/>
        <v/>
      </c>
      <c r="Y6" s="617" t="str">
        <f t="shared" si="1"/>
        <v/>
      </c>
      <c r="Z6" s="111"/>
      <c r="AA6" s="620"/>
      <c r="AB6" s="117"/>
      <c r="AC6" s="106"/>
      <c r="AD6" s="350" t="str">
        <f t="shared" si="2"/>
        <v/>
      </c>
      <c r="AE6" s="350" t="str">
        <f aca="true" t="shared" si="10" ref="AE6:AE33">IF(AB6&lt;&gt;0,(1-AC6/AB6)*100,"")</f>
        <v/>
      </c>
      <c r="AF6" s="106"/>
      <c r="AG6" s="114"/>
      <c r="AH6" s="117"/>
      <c r="AI6" s="114"/>
      <c r="AJ6" s="117"/>
      <c r="AK6" s="114"/>
      <c r="AL6" s="58"/>
      <c r="AM6" s="71"/>
      <c r="AN6" s="58"/>
      <c r="AO6" s="114"/>
      <c r="AP6" s="106"/>
      <c r="AQ6" s="350" t="str">
        <f t="shared" si="3"/>
        <v/>
      </c>
      <c r="AR6" s="106"/>
      <c r="AS6" s="350" t="str">
        <f t="shared" si="4"/>
        <v/>
      </c>
    </row>
    <row r="7" spans="2:45" ht="21" customHeight="1">
      <c r="B7" s="88"/>
      <c r="C7" s="329" t="str">
        <f t="shared" si="5"/>
        <v>TN0020621</v>
      </c>
      <c r="D7" s="329" t="str">
        <f t="shared" si="6"/>
        <v>External Outfall</v>
      </c>
      <c r="E7" s="328" t="str">
        <f t="shared" si="7"/>
        <v>001</v>
      </c>
      <c r="F7" s="329">
        <f t="shared" si="8"/>
        <v>2024</v>
      </c>
      <c r="G7" s="329" t="s">
        <v>331</v>
      </c>
      <c r="H7" s="330">
        <v>4</v>
      </c>
      <c r="I7" s="104"/>
      <c r="J7" s="110"/>
      <c r="K7" s="110"/>
      <c r="L7" s="110"/>
      <c r="M7" s="105"/>
      <c r="N7" s="105"/>
      <c r="O7" s="113"/>
      <c r="P7" s="116"/>
      <c r="Q7" s="105"/>
      <c r="R7" s="350" t="str">
        <f aca="true" t="shared" si="11" ref="R7:R32">IF(Q7&lt;&gt;0,(8.34*L7*Q7),"")</f>
        <v/>
      </c>
      <c r="S7" s="350" t="str">
        <f t="shared" si="9"/>
        <v/>
      </c>
      <c r="T7" s="105"/>
      <c r="U7" s="113"/>
      <c r="V7" s="616"/>
      <c r="W7" s="110"/>
      <c r="X7" s="617" t="str">
        <f t="shared" si="0"/>
        <v/>
      </c>
      <c r="Y7" s="617" t="str">
        <f t="shared" si="1"/>
        <v/>
      </c>
      <c r="Z7" s="110"/>
      <c r="AA7" s="618"/>
      <c r="AB7" s="116"/>
      <c r="AC7" s="105"/>
      <c r="AD7" s="350" t="str">
        <f t="shared" si="2"/>
        <v/>
      </c>
      <c r="AE7" s="350" t="str">
        <f t="shared" si="10"/>
        <v/>
      </c>
      <c r="AF7" s="105"/>
      <c r="AG7" s="113"/>
      <c r="AH7" s="116"/>
      <c r="AI7" s="113"/>
      <c r="AJ7" s="116"/>
      <c r="AK7" s="113"/>
      <c r="AL7" s="56"/>
      <c r="AM7" s="70"/>
      <c r="AN7" s="56"/>
      <c r="AO7" s="113"/>
      <c r="AP7" s="105"/>
      <c r="AQ7" s="350" t="str">
        <f t="shared" si="3"/>
        <v/>
      </c>
      <c r="AR7" s="105"/>
      <c r="AS7" s="350" t="str">
        <f t="shared" si="4"/>
        <v/>
      </c>
    </row>
    <row r="8" spans="2:45" ht="21" customHeight="1">
      <c r="B8" s="88"/>
      <c r="C8" s="329" t="str">
        <f t="shared" si="5"/>
        <v>TN0020621</v>
      </c>
      <c r="D8" s="329" t="str">
        <f t="shared" si="6"/>
        <v>External Outfall</v>
      </c>
      <c r="E8" s="328" t="str">
        <f t="shared" si="7"/>
        <v>001</v>
      </c>
      <c r="F8" s="329">
        <f t="shared" si="8"/>
        <v>2024</v>
      </c>
      <c r="G8" s="329" t="s">
        <v>331</v>
      </c>
      <c r="H8" s="330">
        <v>5</v>
      </c>
      <c r="I8" s="108"/>
      <c r="J8" s="111"/>
      <c r="K8" s="111"/>
      <c r="L8" s="111"/>
      <c r="M8" s="106"/>
      <c r="N8" s="106"/>
      <c r="O8" s="114"/>
      <c r="P8" s="117"/>
      <c r="Q8" s="106"/>
      <c r="R8" s="350" t="str">
        <f>IF(Q8&lt;&gt;0,(8.34*L8*Q8),"")</f>
        <v/>
      </c>
      <c r="S8" s="350" t="str">
        <f t="shared" si="9"/>
        <v/>
      </c>
      <c r="T8" s="106"/>
      <c r="U8" s="114"/>
      <c r="V8" s="619"/>
      <c r="W8" s="111"/>
      <c r="X8" s="617" t="str">
        <f t="shared" si="0"/>
        <v/>
      </c>
      <c r="Y8" s="617" t="str">
        <f t="shared" si="1"/>
        <v/>
      </c>
      <c r="Z8" s="111"/>
      <c r="AA8" s="620"/>
      <c r="AB8" s="117"/>
      <c r="AC8" s="106"/>
      <c r="AD8" s="350" t="str">
        <f t="shared" si="2"/>
        <v/>
      </c>
      <c r="AE8" s="350" t="str">
        <f t="shared" si="10"/>
        <v/>
      </c>
      <c r="AF8" s="106"/>
      <c r="AG8" s="114"/>
      <c r="AH8" s="117"/>
      <c r="AI8" s="114"/>
      <c r="AJ8" s="117"/>
      <c r="AK8" s="114"/>
      <c r="AL8" s="58"/>
      <c r="AM8" s="71"/>
      <c r="AN8" s="58"/>
      <c r="AO8" s="114"/>
      <c r="AP8" s="106"/>
      <c r="AQ8" s="350" t="str">
        <f t="shared" si="3"/>
        <v/>
      </c>
      <c r="AR8" s="106"/>
      <c r="AS8" s="350" t="str">
        <f t="shared" si="4"/>
        <v/>
      </c>
    </row>
    <row r="9" spans="2:45" ht="21" customHeight="1">
      <c r="B9" s="88"/>
      <c r="C9" s="329" t="str">
        <f t="shared" si="5"/>
        <v>TN0020621</v>
      </c>
      <c r="D9" s="329" t="str">
        <f t="shared" si="6"/>
        <v>External Outfall</v>
      </c>
      <c r="E9" s="328" t="str">
        <f t="shared" si="7"/>
        <v>001</v>
      </c>
      <c r="F9" s="329">
        <f t="shared" si="8"/>
        <v>2024</v>
      </c>
      <c r="G9" s="329" t="s">
        <v>331</v>
      </c>
      <c r="H9" s="330">
        <v>6</v>
      </c>
      <c r="I9" s="104"/>
      <c r="J9" s="110"/>
      <c r="K9" s="110"/>
      <c r="L9" s="110"/>
      <c r="M9" s="105"/>
      <c r="N9" s="105"/>
      <c r="O9" s="113"/>
      <c r="P9" s="116"/>
      <c r="Q9" s="105"/>
      <c r="R9" s="350" t="str">
        <f t="shared" si="11"/>
        <v/>
      </c>
      <c r="S9" s="350" t="str">
        <f t="shared" si="9"/>
        <v/>
      </c>
      <c r="T9" s="105"/>
      <c r="U9" s="113"/>
      <c r="V9" s="616"/>
      <c r="W9" s="110"/>
      <c r="X9" s="617" t="str">
        <f t="shared" si="0"/>
        <v/>
      </c>
      <c r="Y9" s="617" t="str">
        <f t="shared" si="1"/>
        <v/>
      </c>
      <c r="Z9" s="110"/>
      <c r="AA9" s="618"/>
      <c r="AB9" s="116"/>
      <c r="AC9" s="105"/>
      <c r="AD9" s="350" t="str">
        <f t="shared" si="2"/>
        <v/>
      </c>
      <c r="AE9" s="350" t="str">
        <f t="shared" si="10"/>
        <v/>
      </c>
      <c r="AF9" s="105"/>
      <c r="AG9" s="113"/>
      <c r="AH9" s="116"/>
      <c r="AI9" s="113"/>
      <c r="AJ9" s="116"/>
      <c r="AK9" s="113"/>
      <c r="AL9" s="56"/>
      <c r="AM9" s="70"/>
      <c r="AN9" s="56"/>
      <c r="AO9" s="113"/>
      <c r="AP9" s="105"/>
      <c r="AQ9" s="350" t="str">
        <f t="shared" si="3"/>
        <v/>
      </c>
      <c r="AR9" s="105"/>
      <c r="AS9" s="350" t="str">
        <f t="shared" si="4"/>
        <v/>
      </c>
    </row>
    <row r="10" spans="2:45" ht="21" customHeight="1">
      <c r="B10" s="88"/>
      <c r="C10" s="329" t="str">
        <f t="shared" si="5"/>
        <v>TN0020621</v>
      </c>
      <c r="D10" s="329" t="str">
        <f t="shared" si="6"/>
        <v>External Outfall</v>
      </c>
      <c r="E10" s="328" t="str">
        <f t="shared" si="7"/>
        <v>001</v>
      </c>
      <c r="F10" s="329">
        <f t="shared" si="8"/>
        <v>2024</v>
      </c>
      <c r="G10" s="329" t="s">
        <v>331</v>
      </c>
      <c r="H10" s="330">
        <v>7</v>
      </c>
      <c r="I10" s="108"/>
      <c r="J10" s="111"/>
      <c r="K10" s="111"/>
      <c r="L10" s="111"/>
      <c r="M10" s="106"/>
      <c r="N10" s="106"/>
      <c r="O10" s="114"/>
      <c r="P10" s="117"/>
      <c r="Q10" s="106"/>
      <c r="R10" s="350" t="str">
        <f t="shared" si="11"/>
        <v/>
      </c>
      <c r="S10" s="350" t="str">
        <f t="shared" si="9"/>
        <v/>
      </c>
      <c r="T10" s="106"/>
      <c r="U10" s="114"/>
      <c r="V10" s="619"/>
      <c r="W10" s="111"/>
      <c r="X10" s="617" t="str">
        <f t="shared" si="0"/>
        <v/>
      </c>
      <c r="Y10" s="617" t="str">
        <f t="shared" si="1"/>
        <v/>
      </c>
      <c r="Z10" s="111"/>
      <c r="AA10" s="620"/>
      <c r="AB10" s="117"/>
      <c r="AC10" s="106"/>
      <c r="AD10" s="350" t="str">
        <f t="shared" si="2"/>
        <v/>
      </c>
      <c r="AE10" s="350" t="str">
        <f t="shared" si="10"/>
        <v/>
      </c>
      <c r="AF10" s="106"/>
      <c r="AG10" s="114"/>
      <c r="AH10" s="117"/>
      <c r="AI10" s="114"/>
      <c r="AJ10" s="117"/>
      <c r="AK10" s="114"/>
      <c r="AL10" s="58"/>
      <c r="AM10" s="71"/>
      <c r="AN10" s="58"/>
      <c r="AO10" s="114"/>
      <c r="AP10" s="106"/>
      <c r="AQ10" s="350" t="str">
        <f t="shared" si="3"/>
        <v/>
      </c>
      <c r="AR10" s="106"/>
      <c r="AS10" s="350" t="str">
        <f t="shared" si="4"/>
        <v/>
      </c>
    </row>
    <row r="11" spans="2:45" ht="21" customHeight="1">
      <c r="B11" s="88"/>
      <c r="C11" s="329" t="str">
        <f t="shared" si="5"/>
        <v>TN0020621</v>
      </c>
      <c r="D11" s="329" t="str">
        <f t="shared" si="6"/>
        <v>External Outfall</v>
      </c>
      <c r="E11" s="328" t="str">
        <f t="shared" si="7"/>
        <v>001</v>
      </c>
      <c r="F11" s="329">
        <f t="shared" si="8"/>
        <v>2024</v>
      </c>
      <c r="G11" s="329" t="s">
        <v>331</v>
      </c>
      <c r="H11" s="330">
        <v>8</v>
      </c>
      <c r="I11" s="104"/>
      <c r="J11" s="110"/>
      <c r="K11" s="110"/>
      <c r="L11" s="110"/>
      <c r="M11" s="105"/>
      <c r="N11" s="105"/>
      <c r="O11" s="113"/>
      <c r="P11" s="116"/>
      <c r="Q11" s="105"/>
      <c r="R11" s="350" t="str">
        <f t="shared" si="11"/>
        <v/>
      </c>
      <c r="S11" s="350" t="str">
        <f t="shared" si="9"/>
        <v/>
      </c>
      <c r="T11" s="105"/>
      <c r="U11" s="113"/>
      <c r="V11" s="616"/>
      <c r="W11" s="110"/>
      <c r="X11" s="617" t="str">
        <f t="shared" si="0"/>
        <v/>
      </c>
      <c r="Y11" s="617" t="str">
        <f t="shared" si="1"/>
        <v/>
      </c>
      <c r="Z11" s="110"/>
      <c r="AA11" s="618"/>
      <c r="AB11" s="116"/>
      <c r="AC11" s="105"/>
      <c r="AD11" s="350" t="str">
        <f t="shared" si="2"/>
        <v/>
      </c>
      <c r="AE11" s="350" t="str">
        <f t="shared" si="10"/>
        <v/>
      </c>
      <c r="AF11" s="105"/>
      <c r="AG11" s="113"/>
      <c r="AH11" s="116"/>
      <c r="AI11" s="113"/>
      <c r="AJ11" s="116"/>
      <c r="AK11" s="113"/>
      <c r="AL11" s="56"/>
      <c r="AM11" s="70"/>
      <c r="AN11" s="56"/>
      <c r="AO11" s="113"/>
      <c r="AP11" s="105"/>
      <c r="AQ11" s="350" t="str">
        <f t="shared" si="3"/>
        <v/>
      </c>
      <c r="AR11" s="105"/>
      <c r="AS11" s="350" t="str">
        <f t="shared" si="4"/>
        <v/>
      </c>
    </row>
    <row r="12" spans="2:45" ht="21" customHeight="1">
      <c r="B12" s="88"/>
      <c r="C12" s="329" t="str">
        <f t="shared" si="5"/>
        <v>TN0020621</v>
      </c>
      <c r="D12" s="329" t="str">
        <f t="shared" si="6"/>
        <v>External Outfall</v>
      </c>
      <c r="E12" s="328" t="str">
        <f t="shared" si="7"/>
        <v>001</v>
      </c>
      <c r="F12" s="329">
        <f t="shared" si="8"/>
        <v>2024</v>
      </c>
      <c r="G12" s="329" t="s">
        <v>331</v>
      </c>
      <c r="H12" s="330">
        <v>9</v>
      </c>
      <c r="I12" s="108"/>
      <c r="J12" s="111"/>
      <c r="K12" s="111"/>
      <c r="L12" s="111"/>
      <c r="M12" s="106"/>
      <c r="N12" s="106"/>
      <c r="O12" s="114"/>
      <c r="P12" s="117"/>
      <c r="Q12" s="106"/>
      <c r="R12" s="350" t="str">
        <f t="shared" si="11"/>
        <v/>
      </c>
      <c r="S12" s="350" t="str">
        <f t="shared" si="9"/>
        <v/>
      </c>
      <c r="T12" s="106"/>
      <c r="U12" s="114"/>
      <c r="V12" s="619"/>
      <c r="W12" s="111"/>
      <c r="X12" s="617" t="str">
        <f t="shared" si="0"/>
        <v/>
      </c>
      <c r="Y12" s="617" t="str">
        <f t="shared" si="1"/>
        <v/>
      </c>
      <c r="Z12" s="111"/>
      <c r="AA12" s="620"/>
      <c r="AB12" s="117"/>
      <c r="AC12" s="106"/>
      <c r="AD12" s="350" t="str">
        <f t="shared" si="2"/>
        <v/>
      </c>
      <c r="AE12" s="350" t="str">
        <f t="shared" si="10"/>
        <v/>
      </c>
      <c r="AF12" s="106"/>
      <c r="AG12" s="114"/>
      <c r="AH12" s="117"/>
      <c r="AI12" s="114"/>
      <c r="AJ12" s="117"/>
      <c r="AK12" s="114"/>
      <c r="AL12" s="58"/>
      <c r="AM12" s="71"/>
      <c r="AN12" s="58"/>
      <c r="AO12" s="114"/>
      <c r="AP12" s="106"/>
      <c r="AQ12" s="350" t="str">
        <f t="shared" si="3"/>
        <v/>
      </c>
      <c r="AR12" s="106"/>
      <c r="AS12" s="350" t="str">
        <f t="shared" si="4"/>
        <v/>
      </c>
    </row>
    <row r="13" spans="2:45" ht="21" customHeight="1">
      <c r="B13" s="88"/>
      <c r="C13" s="329" t="str">
        <f t="shared" si="5"/>
        <v>TN0020621</v>
      </c>
      <c r="D13" s="329" t="str">
        <f t="shared" si="6"/>
        <v>External Outfall</v>
      </c>
      <c r="E13" s="328" t="str">
        <f t="shared" si="7"/>
        <v>001</v>
      </c>
      <c r="F13" s="329">
        <f t="shared" si="8"/>
        <v>2024</v>
      </c>
      <c r="G13" s="329" t="s">
        <v>331</v>
      </c>
      <c r="H13" s="330">
        <v>10</v>
      </c>
      <c r="I13" s="104"/>
      <c r="J13" s="110"/>
      <c r="K13" s="110"/>
      <c r="L13" s="110"/>
      <c r="M13" s="105"/>
      <c r="N13" s="105"/>
      <c r="O13" s="113"/>
      <c r="P13" s="116"/>
      <c r="Q13" s="105"/>
      <c r="R13" s="350" t="str">
        <f t="shared" si="11"/>
        <v/>
      </c>
      <c r="S13" s="350" t="str">
        <f t="shared" si="9"/>
        <v/>
      </c>
      <c r="T13" s="105"/>
      <c r="U13" s="113"/>
      <c r="V13" s="616"/>
      <c r="W13" s="110"/>
      <c r="X13" s="617" t="str">
        <f t="shared" si="0"/>
        <v/>
      </c>
      <c r="Y13" s="617" t="str">
        <f t="shared" si="1"/>
        <v/>
      </c>
      <c r="Z13" s="110"/>
      <c r="AA13" s="618"/>
      <c r="AB13" s="116"/>
      <c r="AC13" s="105"/>
      <c r="AD13" s="350" t="str">
        <f t="shared" si="2"/>
        <v/>
      </c>
      <c r="AE13" s="350" t="str">
        <f t="shared" si="10"/>
        <v/>
      </c>
      <c r="AF13" s="105"/>
      <c r="AG13" s="113"/>
      <c r="AH13" s="116"/>
      <c r="AI13" s="113"/>
      <c r="AJ13" s="116"/>
      <c r="AK13" s="113"/>
      <c r="AL13" s="56"/>
      <c r="AM13" s="70"/>
      <c r="AN13" s="56"/>
      <c r="AO13" s="113"/>
      <c r="AP13" s="105"/>
      <c r="AQ13" s="350" t="str">
        <f t="shared" si="3"/>
        <v/>
      </c>
      <c r="AR13" s="105"/>
      <c r="AS13" s="350" t="str">
        <f t="shared" si="4"/>
        <v/>
      </c>
    </row>
    <row r="14" spans="2:45" ht="21" customHeight="1">
      <c r="B14" s="88"/>
      <c r="C14" s="329" t="str">
        <f t="shared" si="5"/>
        <v>TN0020621</v>
      </c>
      <c r="D14" s="329" t="str">
        <f t="shared" si="6"/>
        <v>External Outfall</v>
      </c>
      <c r="E14" s="328" t="str">
        <f t="shared" si="7"/>
        <v>001</v>
      </c>
      <c r="F14" s="329">
        <f t="shared" si="8"/>
        <v>2024</v>
      </c>
      <c r="G14" s="329" t="s">
        <v>331</v>
      </c>
      <c r="H14" s="330">
        <v>11</v>
      </c>
      <c r="I14" s="108"/>
      <c r="J14" s="111"/>
      <c r="K14" s="111"/>
      <c r="L14" s="111"/>
      <c r="M14" s="106"/>
      <c r="N14" s="106"/>
      <c r="O14" s="114"/>
      <c r="P14" s="74"/>
      <c r="Q14" s="75"/>
      <c r="R14" s="350" t="str">
        <f t="shared" si="11"/>
        <v/>
      </c>
      <c r="S14" s="350" t="str">
        <f t="shared" si="9"/>
        <v/>
      </c>
      <c r="T14" s="106"/>
      <c r="U14" s="114"/>
      <c r="V14" s="621"/>
      <c r="W14" s="622"/>
      <c r="X14" s="617" t="str">
        <f t="shared" si="0"/>
        <v/>
      </c>
      <c r="Y14" s="617" t="str">
        <f t="shared" si="1"/>
        <v/>
      </c>
      <c r="Z14" s="111"/>
      <c r="AA14" s="620"/>
      <c r="AB14" s="74"/>
      <c r="AC14" s="75"/>
      <c r="AD14" s="350" t="str">
        <f t="shared" si="2"/>
        <v/>
      </c>
      <c r="AE14" s="350" t="str">
        <f t="shared" si="10"/>
        <v/>
      </c>
      <c r="AF14" s="75"/>
      <c r="AG14" s="76"/>
      <c r="AH14" s="117"/>
      <c r="AI14" s="114"/>
      <c r="AJ14" s="117"/>
      <c r="AK14" s="114"/>
      <c r="AL14" s="58"/>
      <c r="AM14" s="71"/>
      <c r="AN14" s="58"/>
      <c r="AO14" s="114"/>
      <c r="AP14" s="75"/>
      <c r="AQ14" s="350" t="str">
        <f t="shared" si="3"/>
        <v/>
      </c>
      <c r="AR14" s="75"/>
      <c r="AS14" s="350" t="str">
        <f t="shared" si="4"/>
        <v/>
      </c>
    </row>
    <row r="15" spans="2:45" ht="21" customHeight="1">
      <c r="B15" s="88"/>
      <c r="C15" s="329" t="str">
        <f t="shared" si="5"/>
        <v>TN0020621</v>
      </c>
      <c r="D15" s="329" t="str">
        <f t="shared" si="6"/>
        <v>External Outfall</v>
      </c>
      <c r="E15" s="328" t="str">
        <f t="shared" si="7"/>
        <v>001</v>
      </c>
      <c r="F15" s="329">
        <f t="shared" si="8"/>
        <v>2024</v>
      </c>
      <c r="G15" s="329" t="s">
        <v>331</v>
      </c>
      <c r="H15" s="330">
        <v>12</v>
      </c>
      <c r="I15" s="104"/>
      <c r="J15" s="110"/>
      <c r="K15" s="110"/>
      <c r="L15" s="110"/>
      <c r="M15" s="105"/>
      <c r="N15" s="105"/>
      <c r="O15" s="113"/>
      <c r="P15" s="116"/>
      <c r="Q15" s="105"/>
      <c r="R15" s="350" t="str">
        <f>IF(Q15&lt;&gt;0,(8.34*L15*Q15),"")</f>
        <v/>
      </c>
      <c r="S15" s="350" t="str">
        <f t="shared" si="9"/>
        <v/>
      </c>
      <c r="T15" s="105"/>
      <c r="U15" s="113"/>
      <c r="V15" s="616"/>
      <c r="W15" s="110"/>
      <c r="X15" s="617" t="str">
        <f t="shared" si="0"/>
        <v/>
      </c>
      <c r="Y15" s="617" t="str">
        <f t="shared" si="1"/>
        <v/>
      </c>
      <c r="Z15" s="110"/>
      <c r="AA15" s="618"/>
      <c r="AB15" s="116"/>
      <c r="AC15" s="105"/>
      <c r="AD15" s="350" t="str">
        <f t="shared" si="2"/>
        <v/>
      </c>
      <c r="AE15" s="350" t="str">
        <f t="shared" si="10"/>
        <v/>
      </c>
      <c r="AF15" s="105"/>
      <c r="AG15" s="113"/>
      <c r="AH15" s="116"/>
      <c r="AI15" s="113"/>
      <c r="AJ15" s="116"/>
      <c r="AK15" s="113"/>
      <c r="AL15" s="56"/>
      <c r="AM15" s="70"/>
      <c r="AN15" s="56"/>
      <c r="AO15" s="113"/>
      <c r="AP15" s="105"/>
      <c r="AQ15" s="350" t="str">
        <f t="shared" si="3"/>
        <v/>
      </c>
      <c r="AR15" s="105"/>
      <c r="AS15" s="350" t="str">
        <f t="shared" si="4"/>
        <v/>
      </c>
    </row>
    <row r="16" spans="2:45" ht="21" customHeight="1">
      <c r="B16" s="88"/>
      <c r="C16" s="329" t="str">
        <f t="shared" si="5"/>
        <v>TN0020621</v>
      </c>
      <c r="D16" s="329" t="str">
        <f t="shared" si="6"/>
        <v>External Outfall</v>
      </c>
      <c r="E16" s="328" t="str">
        <f t="shared" si="7"/>
        <v>001</v>
      </c>
      <c r="F16" s="329">
        <f t="shared" si="8"/>
        <v>2024</v>
      </c>
      <c r="G16" s="329" t="s">
        <v>331</v>
      </c>
      <c r="H16" s="330">
        <v>13</v>
      </c>
      <c r="I16" s="108"/>
      <c r="J16" s="111"/>
      <c r="K16" s="111"/>
      <c r="L16" s="111"/>
      <c r="M16" s="106"/>
      <c r="N16" s="106"/>
      <c r="O16" s="114"/>
      <c r="P16" s="74"/>
      <c r="Q16" s="75"/>
      <c r="R16" s="350" t="str">
        <f>IF(Q16&lt;&gt;0,(8.34*L16*Q16),"")</f>
        <v/>
      </c>
      <c r="S16" s="350" t="str">
        <f t="shared" si="9"/>
        <v/>
      </c>
      <c r="T16" s="106"/>
      <c r="U16" s="114"/>
      <c r="V16" s="621"/>
      <c r="W16" s="622"/>
      <c r="X16" s="617" t="str">
        <f t="shared" si="0"/>
        <v/>
      </c>
      <c r="Y16" s="617" t="str">
        <f t="shared" si="1"/>
        <v/>
      </c>
      <c r="Z16" s="111"/>
      <c r="AA16" s="620"/>
      <c r="AB16" s="74"/>
      <c r="AC16" s="75"/>
      <c r="AD16" s="350" t="str">
        <f t="shared" si="2"/>
        <v/>
      </c>
      <c r="AE16" s="350" t="str">
        <f t="shared" si="10"/>
        <v/>
      </c>
      <c r="AF16" s="75"/>
      <c r="AG16" s="76"/>
      <c r="AH16" s="74"/>
      <c r="AI16" s="76"/>
      <c r="AJ16" s="74"/>
      <c r="AK16" s="76"/>
      <c r="AL16" s="77"/>
      <c r="AM16" s="33"/>
      <c r="AN16" s="77"/>
      <c r="AO16" s="76"/>
      <c r="AP16" s="75"/>
      <c r="AQ16" s="350" t="str">
        <f t="shared" si="3"/>
        <v/>
      </c>
      <c r="AR16" s="75"/>
      <c r="AS16" s="350" t="str">
        <f t="shared" si="4"/>
        <v/>
      </c>
    </row>
    <row r="17" spans="2:45" ht="21" customHeight="1">
      <c r="B17" s="88"/>
      <c r="C17" s="329" t="str">
        <f t="shared" si="5"/>
        <v>TN0020621</v>
      </c>
      <c r="D17" s="329" t="str">
        <f t="shared" si="6"/>
        <v>External Outfall</v>
      </c>
      <c r="E17" s="328" t="str">
        <f t="shared" si="7"/>
        <v>001</v>
      </c>
      <c r="F17" s="329">
        <f t="shared" si="8"/>
        <v>2024</v>
      </c>
      <c r="G17" s="329" t="s">
        <v>331</v>
      </c>
      <c r="H17" s="330">
        <v>14</v>
      </c>
      <c r="I17" s="104"/>
      <c r="J17" s="110"/>
      <c r="K17" s="110"/>
      <c r="L17" s="110"/>
      <c r="M17" s="105"/>
      <c r="N17" s="105"/>
      <c r="O17" s="113"/>
      <c r="P17" s="116"/>
      <c r="Q17" s="105"/>
      <c r="R17" s="350" t="str">
        <f t="shared" si="11"/>
        <v/>
      </c>
      <c r="S17" s="350" t="str">
        <f t="shared" si="9"/>
        <v/>
      </c>
      <c r="T17" s="105"/>
      <c r="U17" s="113"/>
      <c r="V17" s="616"/>
      <c r="W17" s="110"/>
      <c r="X17" s="617" t="str">
        <f t="shared" si="0"/>
        <v/>
      </c>
      <c r="Y17" s="617" t="str">
        <f t="shared" si="1"/>
        <v/>
      </c>
      <c r="Z17" s="110"/>
      <c r="AA17" s="618"/>
      <c r="AB17" s="116"/>
      <c r="AC17" s="105"/>
      <c r="AD17" s="350" t="str">
        <f t="shared" si="2"/>
        <v/>
      </c>
      <c r="AE17" s="350" t="str">
        <f t="shared" si="10"/>
        <v/>
      </c>
      <c r="AF17" s="105"/>
      <c r="AG17" s="113"/>
      <c r="AH17" s="116"/>
      <c r="AI17" s="113"/>
      <c r="AJ17" s="116"/>
      <c r="AK17" s="113"/>
      <c r="AL17" s="56"/>
      <c r="AM17" s="70"/>
      <c r="AN17" s="56"/>
      <c r="AO17" s="113"/>
      <c r="AP17" s="105"/>
      <c r="AQ17" s="350" t="str">
        <f t="shared" si="3"/>
        <v/>
      </c>
      <c r="AR17" s="105"/>
      <c r="AS17" s="350" t="str">
        <f t="shared" si="4"/>
        <v/>
      </c>
    </row>
    <row r="18" spans="2:45" ht="21" customHeight="1">
      <c r="B18" s="88"/>
      <c r="C18" s="329" t="str">
        <f t="shared" si="5"/>
        <v>TN0020621</v>
      </c>
      <c r="D18" s="329" t="str">
        <f t="shared" si="6"/>
        <v>External Outfall</v>
      </c>
      <c r="E18" s="328" t="str">
        <f t="shared" si="7"/>
        <v>001</v>
      </c>
      <c r="F18" s="329">
        <f t="shared" si="8"/>
        <v>2024</v>
      </c>
      <c r="G18" s="329" t="s">
        <v>331</v>
      </c>
      <c r="H18" s="330">
        <v>15</v>
      </c>
      <c r="I18" s="108"/>
      <c r="J18" s="111"/>
      <c r="K18" s="111"/>
      <c r="L18" s="111"/>
      <c r="M18" s="106"/>
      <c r="N18" s="106"/>
      <c r="O18" s="114"/>
      <c r="P18" s="117"/>
      <c r="Q18" s="106"/>
      <c r="R18" s="350" t="str">
        <f>IF(Q18&lt;&gt;0,(8.34*L18*Q18),"")</f>
        <v/>
      </c>
      <c r="S18" s="350" t="str">
        <f t="shared" si="9"/>
        <v/>
      </c>
      <c r="T18" s="106"/>
      <c r="U18" s="114"/>
      <c r="V18" s="619"/>
      <c r="W18" s="111"/>
      <c r="X18" s="617" t="str">
        <f t="shared" si="0"/>
        <v/>
      </c>
      <c r="Y18" s="617" t="str">
        <f t="shared" si="1"/>
        <v/>
      </c>
      <c r="Z18" s="111"/>
      <c r="AA18" s="620"/>
      <c r="AB18" s="117"/>
      <c r="AC18" s="106"/>
      <c r="AD18" s="350" t="str">
        <f t="shared" si="2"/>
        <v/>
      </c>
      <c r="AE18" s="350" t="str">
        <f t="shared" si="10"/>
        <v/>
      </c>
      <c r="AF18" s="106"/>
      <c r="AG18" s="114"/>
      <c r="AH18" s="117"/>
      <c r="AI18" s="114"/>
      <c r="AJ18" s="117"/>
      <c r="AK18" s="114"/>
      <c r="AL18" s="58"/>
      <c r="AM18" s="71"/>
      <c r="AN18" s="58"/>
      <c r="AO18" s="114"/>
      <c r="AP18" s="106"/>
      <c r="AQ18" s="350" t="str">
        <f t="shared" si="3"/>
        <v/>
      </c>
      <c r="AR18" s="106"/>
      <c r="AS18" s="350" t="str">
        <f t="shared" si="4"/>
        <v/>
      </c>
    </row>
    <row r="19" spans="2:45" ht="21" customHeight="1">
      <c r="B19" s="88"/>
      <c r="C19" s="329" t="str">
        <f t="shared" si="5"/>
        <v>TN0020621</v>
      </c>
      <c r="D19" s="329" t="str">
        <f t="shared" si="6"/>
        <v>External Outfall</v>
      </c>
      <c r="E19" s="328" t="str">
        <f t="shared" si="7"/>
        <v>001</v>
      </c>
      <c r="F19" s="329">
        <f t="shared" si="8"/>
        <v>2024</v>
      </c>
      <c r="G19" s="329" t="s">
        <v>331</v>
      </c>
      <c r="H19" s="330">
        <v>16</v>
      </c>
      <c r="I19" s="104"/>
      <c r="J19" s="110"/>
      <c r="K19" s="110"/>
      <c r="L19" s="110"/>
      <c r="M19" s="105"/>
      <c r="N19" s="105"/>
      <c r="O19" s="113"/>
      <c r="P19" s="116"/>
      <c r="Q19" s="105"/>
      <c r="R19" s="350" t="str">
        <f t="shared" si="11"/>
        <v/>
      </c>
      <c r="S19" s="350" t="str">
        <f t="shared" si="9"/>
        <v/>
      </c>
      <c r="T19" s="105"/>
      <c r="U19" s="113"/>
      <c r="V19" s="616"/>
      <c r="W19" s="110"/>
      <c r="X19" s="617" t="str">
        <f t="shared" si="0"/>
        <v/>
      </c>
      <c r="Y19" s="617" t="str">
        <f t="shared" si="1"/>
        <v/>
      </c>
      <c r="Z19" s="110"/>
      <c r="AA19" s="618"/>
      <c r="AB19" s="116"/>
      <c r="AC19" s="105"/>
      <c r="AD19" s="350" t="str">
        <f t="shared" si="2"/>
        <v/>
      </c>
      <c r="AE19" s="350" t="str">
        <f t="shared" si="10"/>
        <v/>
      </c>
      <c r="AF19" s="105"/>
      <c r="AG19" s="113"/>
      <c r="AH19" s="116"/>
      <c r="AI19" s="113"/>
      <c r="AJ19" s="116"/>
      <c r="AK19" s="113"/>
      <c r="AL19" s="56"/>
      <c r="AM19" s="70"/>
      <c r="AN19" s="56"/>
      <c r="AO19" s="113"/>
      <c r="AP19" s="105"/>
      <c r="AQ19" s="350" t="str">
        <f t="shared" si="3"/>
        <v/>
      </c>
      <c r="AR19" s="105"/>
      <c r="AS19" s="350" t="str">
        <f t="shared" si="4"/>
        <v/>
      </c>
    </row>
    <row r="20" spans="2:45" ht="21" customHeight="1">
      <c r="B20" s="88"/>
      <c r="C20" s="329" t="str">
        <f t="shared" si="5"/>
        <v>TN0020621</v>
      </c>
      <c r="D20" s="329" t="str">
        <f t="shared" si="6"/>
        <v>External Outfall</v>
      </c>
      <c r="E20" s="328" t="str">
        <f t="shared" si="7"/>
        <v>001</v>
      </c>
      <c r="F20" s="329">
        <f t="shared" si="8"/>
        <v>2024</v>
      </c>
      <c r="G20" s="329" t="s">
        <v>331</v>
      </c>
      <c r="H20" s="330">
        <v>17</v>
      </c>
      <c r="I20" s="108"/>
      <c r="J20" s="111"/>
      <c r="K20" s="111"/>
      <c r="L20" s="111"/>
      <c r="M20" s="106"/>
      <c r="N20" s="106"/>
      <c r="O20" s="114"/>
      <c r="P20" s="117"/>
      <c r="Q20" s="106"/>
      <c r="R20" s="350" t="str">
        <f t="shared" si="11"/>
        <v/>
      </c>
      <c r="S20" s="350" t="str">
        <f t="shared" si="9"/>
        <v/>
      </c>
      <c r="T20" s="106"/>
      <c r="U20" s="114"/>
      <c r="V20" s="619"/>
      <c r="W20" s="111"/>
      <c r="X20" s="617" t="str">
        <f t="shared" si="0"/>
        <v/>
      </c>
      <c r="Y20" s="617" t="str">
        <f t="shared" si="1"/>
        <v/>
      </c>
      <c r="Z20" s="111"/>
      <c r="AA20" s="620"/>
      <c r="AB20" s="117"/>
      <c r="AC20" s="106"/>
      <c r="AD20" s="350" t="str">
        <f t="shared" si="2"/>
        <v/>
      </c>
      <c r="AE20" s="350" t="str">
        <f t="shared" si="10"/>
        <v/>
      </c>
      <c r="AF20" s="106"/>
      <c r="AG20" s="114"/>
      <c r="AH20" s="117"/>
      <c r="AI20" s="114"/>
      <c r="AJ20" s="117"/>
      <c r="AK20" s="114"/>
      <c r="AL20" s="58"/>
      <c r="AM20" s="71"/>
      <c r="AN20" s="58"/>
      <c r="AO20" s="114"/>
      <c r="AP20" s="106"/>
      <c r="AQ20" s="350" t="str">
        <f t="shared" si="3"/>
        <v/>
      </c>
      <c r="AR20" s="106"/>
      <c r="AS20" s="350" t="str">
        <f t="shared" si="4"/>
        <v/>
      </c>
    </row>
    <row r="21" spans="2:45" ht="21" customHeight="1">
      <c r="B21" s="88"/>
      <c r="C21" s="329" t="str">
        <f t="shared" si="5"/>
        <v>TN0020621</v>
      </c>
      <c r="D21" s="329" t="str">
        <f t="shared" si="6"/>
        <v>External Outfall</v>
      </c>
      <c r="E21" s="328" t="str">
        <f t="shared" si="7"/>
        <v>001</v>
      </c>
      <c r="F21" s="329">
        <f t="shared" si="8"/>
        <v>2024</v>
      </c>
      <c r="G21" s="329" t="s">
        <v>331</v>
      </c>
      <c r="H21" s="330">
        <v>18</v>
      </c>
      <c r="I21" s="104"/>
      <c r="J21" s="110"/>
      <c r="K21" s="110"/>
      <c r="L21" s="110"/>
      <c r="M21" s="105"/>
      <c r="N21" s="105"/>
      <c r="O21" s="113"/>
      <c r="P21" s="116"/>
      <c r="Q21" s="105"/>
      <c r="R21" s="350" t="str">
        <f t="shared" si="11"/>
        <v/>
      </c>
      <c r="S21" s="350" t="str">
        <f t="shared" si="9"/>
        <v/>
      </c>
      <c r="T21" s="105"/>
      <c r="U21" s="113"/>
      <c r="V21" s="616"/>
      <c r="W21" s="110"/>
      <c r="X21" s="617" t="str">
        <f t="shared" si="0"/>
        <v/>
      </c>
      <c r="Y21" s="617" t="str">
        <f t="shared" si="1"/>
        <v/>
      </c>
      <c r="Z21" s="110"/>
      <c r="AA21" s="618"/>
      <c r="AB21" s="116"/>
      <c r="AC21" s="105"/>
      <c r="AD21" s="350" t="str">
        <f t="shared" si="2"/>
        <v/>
      </c>
      <c r="AE21" s="350" t="str">
        <f t="shared" si="10"/>
        <v/>
      </c>
      <c r="AF21" s="105"/>
      <c r="AG21" s="113"/>
      <c r="AH21" s="116"/>
      <c r="AI21" s="113"/>
      <c r="AJ21" s="116"/>
      <c r="AK21" s="113"/>
      <c r="AL21" s="56"/>
      <c r="AM21" s="70"/>
      <c r="AN21" s="56"/>
      <c r="AO21" s="113"/>
      <c r="AP21" s="105"/>
      <c r="AQ21" s="350" t="str">
        <f t="shared" si="3"/>
        <v/>
      </c>
      <c r="AR21" s="105"/>
      <c r="AS21" s="350" t="str">
        <f t="shared" si="4"/>
        <v/>
      </c>
    </row>
    <row r="22" spans="2:45" ht="21" customHeight="1">
      <c r="B22" s="88"/>
      <c r="C22" s="329" t="str">
        <f t="shared" si="5"/>
        <v>TN0020621</v>
      </c>
      <c r="D22" s="329" t="str">
        <f t="shared" si="6"/>
        <v>External Outfall</v>
      </c>
      <c r="E22" s="328" t="str">
        <f t="shared" si="7"/>
        <v>001</v>
      </c>
      <c r="F22" s="329">
        <f t="shared" si="8"/>
        <v>2024</v>
      </c>
      <c r="G22" s="329" t="s">
        <v>331</v>
      </c>
      <c r="H22" s="330">
        <v>19</v>
      </c>
      <c r="I22" s="108"/>
      <c r="J22" s="111"/>
      <c r="K22" s="111"/>
      <c r="L22" s="111"/>
      <c r="M22" s="106"/>
      <c r="N22" s="106"/>
      <c r="O22" s="114"/>
      <c r="P22" s="74"/>
      <c r="Q22" s="75"/>
      <c r="R22" s="350" t="str">
        <f t="shared" si="11"/>
        <v/>
      </c>
      <c r="S22" s="350" t="str">
        <f t="shared" si="9"/>
        <v/>
      </c>
      <c r="T22" s="106"/>
      <c r="U22" s="114"/>
      <c r="V22" s="621"/>
      <c r="W22" s="622"/>
      <c r="X22" s="617" t="str">
        <f t="shared" si="0"/>
        <v/>
      </c>
      <c r="Y22" s="617" t="str">
        <f t="shared" si="1"/>
        <v/>
      </c>
      <c r="Z22" s="111"/>
      <c r="AA22" s="620"/>
      <c r="AB22" s="74"/>
      <c r="AC22" s="75"/>
      <c r="AD22" s="350" t="str">
        <f t="shared" si="2"/>
        <v/>
      </c>
      <c r="AE22" s="350" t="str">
        <f t="shared" si="10"/>
        <v/>
      </c>
      <c r="AF22" s="75"/>
      <c r="AG22" s="76"/>
      <c r="AH22" s="117"/>
      <c r="AI22" s="114"/>
      <c r="AJ22" s="117"/>
      <c r="AK22" s="114"/>
      <c r="AL22" s="58"/>
      <c r="AM22" s="71"/>
      <c r="AN22" s="58"/>
      <c r="AO22" s="114"/>
      <c r="AP22" s="75"/>
      <c r="AQ22" s="350" t="str">
        <f t="shared" si="3"/>
        <v/>
      </c>
      <c r="AR22" s="75"/>
      <c r="AS22" s="350" t="str">
        <f t="shared" si="4"/>
        <v/>
      </c>
    </row>
    <row r="23" spans="2:45" ht="21" customHeight="1">
      <c r="B23" s="88"/>
      <c r="C23" s="329" t="str">
        <f t="shared" si="5"/>
        <v>TN0020621</v>
      </c>
      <c r="D23" s="329" t="str">
        <f t="shared" si="6"/>
        <v>External Outfall</v>
      </c>
      <c r="E23" s="328" t="str">
        <f t="shared" si="7"/>
        <v>001</v>
      </c>
      <c r="F23" s="329">
        <f t="shared" si="8"/>
        <v>2024</v>
      </c>
      <c r="G23" s="329" t="s">
        <v>331</v>
      </c>
      <c r="H23" s="330">
        <v>20</v>
      </c>
      <c r="I23" s="104"/>
      <c r="J23" s="110"/>
      <c r="K23" s="110"/>
      <c r="L23" s="110"/>
      <c r="M23" s="105"/>
      <c r="N23" s="105"/>
      <c r="O23" s="113"/>
      <c r="P23" s="116"/>
      <c r="Q23" s="105"/>
      <c r="R23" s="350" t="str">
        <f t="shared" si="11"/>
        <v/>
      </c>
      <c r="S23" s="350" t="str">
        <f t="shared" si="9"/>
        <v/>
      </c>
      <c r="T23" s="105"/>
      <c r="U23" s="113"/>
      <c r="V23" s="616"/>
      <c r="W23" s="110"/>
      <c r="X23" s="617" t="str">
        <f t="shared" si="0"/>
        <v/>
      </c>
      <c r="Y23" s="617" t="str">
        <f t="shared" si="1"/>
        <v/>
      </c>
      <c r="Z23" s="110"/>
      <c r="AA23" s="618"/>
      <c r="AB23" s="116"/>
      <c r="AC23" s="105"/>
      <c r="AD23" s="350" t="str">
        <f t="shared" si="2"/>
        <v/>
      </c>
      <c r="AE23" s="350" t="str">
        <f t="shared" si="10"/>
        <v/>
      </c>
      <c r="AF23" s="105"/>
      <c r="AG23" s="113"/>
      <c r="AH23" s="116"/>
      <c r="AI23" s="113"/>
      <c r="AJ23" s="116"/>
      <c r="AK23" s="113"/>
      <c r="AL23" s="56"/>
      <c r="AM23" s="70"/>
      <c r="AN23" s="56"/>
      <c r="AO23" s="113"/>
      <c r="AP23" s="105"/>
      <c r="AQ23" s="350" t="str">
        <f t="shared" si="3"/>
        <v/>
      </c>
      <c r="AR23" s="105"/>
      <c r="AS23" s="350" t="str">
        <f t="shared" si="4"/>
        <v/>
      </c>
    </row>
    <row r="24" spans="2:45" ht="21" customHeight="1">
      <c r="B24" s="88"/>
      <c r="C24" s="329" t="str">
        <f t="shared" si="5"/>
        <v>TN0020621</v>
      </c>
      <c r="D24" s="329" t="str">
        <f t="shared" si="6"/>
        <v>External Outfall</v>
      </c>
      <c r="E24" s="328" t="str">
        <f t="shared" si="7"/>
        <v>001</v>
      </c>
      <c r="F24" s="329">
        <f t="shared" si="8"/>
        <v>2024</v>
      </c>
      <c r="G24" s="329" t="s">
        <v>331</v>
      </c>
      <c r="H24" s="330">
        <v>21</v>
      </c>
      <c r="I24" s="108"/>
      <c r="J24" s="111"/>
      <c r="K24" s="111"/>
      <c r="L24" s="111"/>
      <c r="M24" s="106"/>
      <c r="N24" s="106"/>
      <c r="O24" s="114"/>
      <c r="P24" s="74"/>
      <c r="Q24" s="75"/>
      <c r="R24" s="350" t="str">
        <f t="shared" si="11"/>
        <v/>
      </c>
      <c r="S24" s="350" t="str">
        <f t="shared" si="9"/>
        <v/>
      </c>
      <c r="T24" s="106"/>
      <c r="U24" s="114"/>
      <c r="V24" s="621"/>
      <c r="W24" s="622"/>
      <c r="X24" s="617" t="str">
        <f t="shared" si="0"/>
        <v/>
      </c>
      <c r="Y24" s="617" t="str">
        <f t="shared" si="1"/>
        <v/>
      </c>
      <c r="Z24" s="111"/>
      <c r="AA24" s="620"/>
      <c r="AB24" s="74"/>
      <c r="AC24" s="75"/>
      <c r="AD24" s="350" t="str">
        <f t="shared" si="2"/>
        <v/>
      </c>
      <c r="AE24" s="350" t="str">
        <f t="shared" si="10"/>
        <v/>
      </c>
      <c r="AF24" s="75"/>
      <c r="AG24" s="76"/>
      <c r="AH24" s="117"/>
      <c r="AI24" s="114"/>
      <c r="AJ24" s="117"/>
      <c r="AK24" s="114"/>
      <c r="AL24" s="58"/>
      <c r="AM24" s="71"/>
      <c r="AN24" s="58"/>
      <c r="AO24" s="114"/>
      <c r="AP24" s="75"/>
      <c r="AQ24" s="350" t="str">
        <f t="shared" si="3"/>
        <v/>
      </c>
      <c r="AR24" s="75"/>
      <c r="AS24" s="350" t="str">
        <f t="shared" si="4"/>
        <v/>
      </c>
    </row>
    <row r="25" spans="2:45" ht="21" customHeight="1">
      <c r="B25" s="88"/>
      <c r="C25" s="329" t="str">
        <f t="shared" si="5"/>
        <v>TN0020621</v>
      </c>
      <c r="D25" s="329" t="str">
        <f t="shared" si="6"/>
        <v>External Outfall</v>
      </c>
      <c r="E25" s="328" t="str">
        <f t="shared" si="7"/>
        <v>001</v>
      </c>
      <c r="F25" s="329">
        <f t="shared" si="8"/>
        <v>2024</v>
      </c>
      <c r="G25" s="329" t="s">
        <v>331</v>
      </c>
      <c r="H25" s="330">
        <v>22</v>
      </c>
      <c r="I25" s="104"/>
      <c r="J25" s="110"/>
      <c r="K25" s="110"/>
      <c r="L25" s="110"/>
      <c r="M25" s="105"/>
      <c r="N25" s="105"/>
      <c r="O25" s="113"/>
      <c r="P25" s="116"/>
      <c r="Q25" s="105"/>
      <c r="R25" s="350" t="str">
        <f t="shared" si="11"/>
        <v/>
      </c>
      <c r="S25" s="350" t="str">
        <f t="shared" si="9"/>
        <v/>
      </c>
      <c r="T25" s="105"/>
      <c r="U25" s="113"/>
      <c r="V25" s="616"/>
      <c r="W25" s="110"/>
      <c r="X25" s="617" t="str">
        <f t="shared" si="0"/>
        <v/>
      </c>
      <c r="Y25" s="617" t="str">
        <f t="shared" si="1"/>
        <v/>
      </c>
      <c r="Z25" s="110"/>
      <c r="AA25" s="618"/>
      <c r="AB25" s="116"/>
      <c r="AC25" s="105"/>
      <c r="AD25" s="350" t="str">
        <f t="shared" si="2"/>
        <v/>
      </c>
      <c r="AE25" s="350" t="str">
        <f t="shared" si="10"/>
        <v/>
      </c>
      <c r="AF25" s="105"/>
      <c r="AG25" s="113"/>
      <c r="AH25" s="116"/>
      <c r="AI25" s="113"/>
      <c r="AJ25" s="116"/>
      <c r="AK25" s="113"/>
      <c r="AL25" s="56"/>
      <c r="AM25" s="70"/>
      <c r="AN25" s="56"/>
      <c r="AO25" s="113"/>
      <c r="AP25" s="105"/>
      <c r="AQ25" s="350" t="str">
        <f t="shared" si="3"/>
        <v/>
      </c>
      <c r="AR25" s="105"/>
      <c r="AS25" s="350" t="str">
        <f t="shared" si="4"/>
        <v/>
      </c>
    </row>
    <row r="26" spans="2:45" ht="21" customHeight="1">
      <c r="B26" s="88"/>
      <c r="C26" s="329" t="str">
        <f t="shared" si="5"/>
        <v>TN0020621</v>
      </c>
      <c r="D26" s="329" t="str">
        <f t="shared" si="6"/>
        <v>External Outfall</v>
      </c>
      <c r="E26" s="328" t="str">
        <f t="shared" si="7"/>
        <v>001</v>
      </c>
      <c r="F26" s="329">
        <f t="shared" si="8"/>
        <v>2024</v>
      </c>
      <c r="G26" s="329" t="s">
        <v>331</v>
      </c>
      <c r="H26" s="330">
        <v>23</v>
      </c>
      <c r="I26" s="108"/>
      <c r="J26" s="111"/>
      <c r="K26" s="111"/>
      <c r="L26" s="111"/>
      <c r="M26" s="106"/>
      <c r="N26" s="106"/>
      <c r="O26" s="114"/>
      <c r="P26" s="117"/>
      <c r="Q26" s="106"/>
      <c r="R26" s="350" t="str">
        <f>IF(Q26&lt;&gt;0,(8.34*L26*Q26),"")</f>
        <v/>
      </c>
      <c r="S26" s="350" t="str">
        <f t="shared" si="9"/>
        <v/>
      </c>
      <c r="T26" s="106"/>
      <c r="U26" s="114"/>
      <c r="V26" s="619"/>
      <c r="W26" s="111"/>
      <c r="X26" s="617" t="str">
        <f t="shared" si="0"/>
        <v/>
      </c>
      <c r="Y26" s="617" t="str">
        <f t="shared" si="1"/>
        <v/>
      </c>
      <c r="Z26" s="111"/>
      <c r="AA26" s="620"/>
      <c r="AB26" s="117"/>
      <c r="AC26" s="106"/>
      <c r="AD26" s="350" t="str">
        <f t="shared" si="2"/>
        <v/>
      </c>
      <c r="AE26" s="350" t="str">
        <f t="shared" si="10"/>
        <v/>
      </c>
      <c r="AF26" s="106"/>
      <c r="AG26" s="114"/>
      <c r="AH26" s="117"/>
      <c r="AI26" s="114"/>
      <c r="AJ26" s="117"/>
      <c r="AK26" s="114"/>
      <c r="AL26" s="58"/>
      <c r="AM26" s="71"/>
      <c r="AN26" s="58"/>
      <c r="AO26" s="114"/>
      <c r="AP26" s="106"/>
      <c r="AQ26" s="350" t="str">
        <f t="shared" si="3"/>
        <v/>
      </c>
      <c r="AR26" s="106"/>
      <c r="AS26" s="350" t="str">
        <f t="shared" si="4"/>
        <v/>
      </c>
    </row>
    <row r="27" spans="2:45" ht="21" customHeight="1">
      <c r="B27" s="88"/>
      <c r="C27" s="329" t="str">
        <f t="shared" si="5"/>
        <v>TN0020621</v>
      </c>
      <c r="D27" s="329" t="str">
        <f t="shared" si="6"/>
        <v>External Outfall</v>
      </c>
      <c r="E27" s="328" t="str">
        <f t="shared" si="7"/>
        <v>001</v>
      </c>
      <c r="F27" s="329">
        <f t="shared" si="8"/>
        <v>2024</v>
      </c>
      <c r="G27" s="329" t="s">
        <v>331</v>
      </c>
      <c r="H27" s="330">
        <v>24</v>
      </c>
      <c r="I27" s="104"/>
      <c r="J27" s="110"/>
      <c r="K27" s="110"/>
      <c r="L27" s="110"/>
      <c r="M27" s="105"/>
      <c r="N27" s="105"/>
      <c r="O27" s="113"/>
      <c r="P27" s="116"/>
      <c r="Q27" s="105"/>
      <c r="R27" s="350" t="str">
        <f t="shared" si="11"/>
        <v/>
      </c>
      <c r="S27" s="350" t="str">
        <f t="shared" si="9"/>
        <v/>
      </c>
      <c r="T27" s="105"/>
      <c r="U27" s="113"/>
      <c r="V27" s="616"/>
      <c r="W27" s="110"/>
      <c r="X27" s="617" t="str">
        <f t="shared" si="0"/>
        <v/>
      </c>
      <c r="Y27" s="617" t="str">
        <f t="shared" si="1"/>
        <v/>
      </c>
      <c r="Z27" s="110"/>
      <c r="AA27" s="618"/>
      <c r="AB27" s="116"/>
      <c r="AC27" s="105"/>
      <c r="AD27" s="350" t="str">
        <f t="shared" si="2"/>
        <v/>
      </c>
      <c r="AE27" s="350" t="str">
        <f t="shared" si="10"/>
        <v/>
      </c>
      <c r="AF27" s="105"/>
      <c r="AG27" s="113"/>
      <c r="AH27" s="116"/>
      <c r="AI27" s="113"/>
      <c r="AJ27" s="116"/>
      <c r="AK27" s="113"/>
      <c r="AL27" s="56"/>
      <c r="AM27" s="70"/>
      <c r="AN27" s="56"/>
      <c r="AO27" s="113"/>
      <c r="AP27" s="105"/>
      <c r="AQ27" s="350" t="str">
        <f t="shared" si="3"/>
        <v/>
      </c>
      <c r="AR27" s="105"/>
      <c r="AS27" s="350" t="str">
        <f t="shared" si="4"/>
        <v/>
      </c>
    </row>
    <row r="28" spans="2:45" ht="21" customHeight="1">
      <c r="B28" s="88"/>
      <c r="C28" s="329" t="str">
        <f t="shared" si="5"/>
        <v>TN0020621</v>
      </c>
      <c r="D28" s="329" t="str">
        <f t="shared" si="6"/>
        <v>External Outfall</v>
      </c>
      <c r="E28" s="328" t="str">
        <f t="shared" si="7"/>
        <v>001</v>
      </c>
      <c r="F28" s="329">
        <f t="shared" si="8"/>
        <v>2024</v>
      </c>
      <c r="G28" s="329" t="s">
        <v>331</v>
      </c>
      <c r="H28" s="330">
        <v>25</v>
      </c>
      <c r="I28" s="108"/>
      <c r="J28" s="111"/>
      <c r="K28" s="111"/>
      <c r="L28" s="111"/>
      <c r="M28" s="106"/>
      <c r="N28" s="106"/>
      <c r="O28" s="114"/>
      <c r="P28" s="74"/>
      <c r="Q28" s="75"/>
      <c r="R28" s="350" t="str">
        <f t="shared" si="11"/>
        <v/>
      </c>
      <c r="S28" s="350" t="str">
        <f t="shared" si="9"/>
        <v/>
      </c>
      <c r="T28" s="106"/>
      <c r="U28" s="114"/>
      <c r="V28" s="621"/>
      <c r="W28" s="622"/>
      <c r="X28" s="617" t="str">
        <f t="shared" si="0"/>
        <v/>
      </c>
      <c r="Y28" s="617" t="str">
        <f t="shared" si="1"/>
        <v/>
      </c>
      <c r="Z28" s="111"/>
      <c r="AA28" s="620"/>
      <c r="AB28" s="74"/>
      <c r="AC28" s="75"/>
      <c r="AD28" s="350" t="str">
        <f t="shared" si="2"/>
        <v/>
      </c>
      <c r="AE28" s="350" t="str">
        <f t="shared" si="10"/>
        <v/>
      </c>
      <c r="AF28" s="75"/>
      <c r="AG28" s="76"/>
      <c r="AH28" s="117"/>
      <c r="AI28" s="114"/>
      <c r="AJ28" s="117"/>
      <c r="AK28" s="114"/>
      <c r="AL28" s="58"/>
      <c r="AM28" s="71"/>
      <c r="AN28" s="58"/>
      <c r="AO28" s="114"/>
      <c r="AP28" s="75"/>
      <c r="AQ28" s="350" t="str">
        <f t="shared" si="3"/>
        <v/>
      </c>
      <c r="AR28" s="75"/>
      <c r="AS28" s="350" t="str">
        <f t="shared" si="4"/>
        <v/>
      </c>
    </row>
    <row r="29" spans="2:45" ht="21" customHeight="1">
      <c r="B29" s="88"/>
      <c r="C29" s="329" t="str">
        <f t="shared" si="5"/>
        <v>TN0020621</v>
      </c>
      <c r="D29" s="329" t="str">
        <f t="shared" si="6"/>
        <v>External Outfall</v>
      </c>
      <c r="E29" s="328" t="str">
        <f t="shared" si="7"/>
        <v>001</v>
      </c>
      <c r="F29" s="329">
        <f t="shared" si="8"/>
        <v>2024</v>
      </c>
      <c r="G29" s="329" t="s">
        <v>331</v>
      </c>
      <c r="H29" s="330">
        <v>26</v>
      </c>
      <c r="I29" s="104"/>
      <c r="J29" s="110"/>
      <c r="K29" s="110"/>
      <c r="L29" s="110"/>
      <c r="M29" s="105"/>
      <c r="N29" s="105"/>
      <c r="O29" s="113"/>
      <c r="P29" s="116"/>
      <c r="Q29" s="105"/>
      <c r="R29" s="350" t="str">
        <f t="shared" si="11"/>
        <v/>
      </c>
      <c r="S29" s="350" t="str">
        <f t="shared" si="9"/>
        <v/>
      </c>
      <c r="T29" s="105"/>
      <c r="U29" s="113"/>
      <c r="V29" s="616"/>
      <c r="W29" s="110"/>
      <c r="X29" s="617" t="str">
        <f t="shared" si="0"/>
        <v/>
      </c>
      <c r="Y29" s="617" t="str">
        <f t="shared" si="1"/>
        <v/>
      </c>
      <c r="Z29" s="110"/>
      <c r="AA29" s="618"/>
      <c r="AB29" s="116"/>
      <c r="AC29" s="105"/>
      <c r="AD29" s="350" t="str">
        <f t="shared" si="2"/>
        <v/>
      </c>
      <c r="AE29" s="350" t="str">
        <f t="shared" si="10"/>
        <v/>
      </c>
      <c r="AF29" s="105"/>
      <c r="AG29" s="113"/>
      <c r="AH29" s="116"/>
      <c r="AI29" s="113"/>
      <c r="AJ29" s="116"/>
      <c r="AK29" s="113"/>
      <c r="AL29" s="56"/>
      <c r="AM29" s="70"/>
      <c r="AN29" s="56"/>
      <c r="AO29" s="113"/>
      <c r="AP29" s="105"/>
      <c r="AQ29" s="350" t="str">
        <f t="shared" si="3"/>
        <v/>
      </c>
      <c r="AR29" s="105"/>
      <c r="AS29" s="350" t="str">
        <f t="shared" si="4"/>
        <v/>
      </c>
    </row>
    <row r="30" spans="2:45" ht="21" customHeight="1">
      <c r="B30" s="88"/>
      <c r="C30" s="329" t="str">
        <f t="shared" si="5"/>
        <v>TN0020621</v>
      </c>
      <c r="D30" s="329" t="str">
        <f t="shared" si="6"/>
        <v>External Outfall</v>
      </c>
      <c r="E30" s="328" t="str">
        <f t="shared" si="7"/>
        <v>001</v>
      </c>
      <c r="F30" s="329">
        <f t="shared" si="8"/>
        <v>2024</v>
      </c>
      <c r="G30" s="329" t="s">
        <v>331</v>
      </c>
      <c r="H30" s="330">
        <v>27</v>
      </c>
      <c r="I30" s="108"/>
      <c r="J30" s="146"/>
      <c r="K30" s="146"/>
      <c r="L30" s="146"/>
      <c r="M30" s="106"/>
      <c r="N30" s="106"/>
      <c r="O30" s="114"/>
      <c r="P30" s="74"/>
      <c r="Q30" s="75"/>
      <c r="R30" s="350" t="str">
        <f t="shared" si="11"/>
        <v/>
      </c>
      <c r="S30" s="350" t="str">
        <f t="shared" si="9"/>
        <v/>
      </c>
      <c r="T30" s="106"/>
      <c r="U30" s="114"/>
      <c r="V30" s="621"/>
      <c r="W30" s="622"/>
      <c r="X30" s="617" t="str">
        <f t="shared" si="0"/>
        <v/>
      </c>
      <c r="Y30" s="617" t="str">
        <f t="shared" si="1"/>
        <v/>
      </c>
      <c r="Z30" s="111"/>
      <c r="AA30" s="620"/>
      <c r="AB30" s="74"/>
      <c r="AC30" s="75"/>
      <c r="AD30" s="350" t="str">
        <f t="shared" si="2"/>
        <v/>
      </c>
      <c r="AE30" s="350" t="str">
        <f t="shared" si="10"/>
        <v/>
      </c>
      <c r="AF30" s="75"/>
      <c r="AG30" s="76"/>
      <c r="AH30" s="117"/>
      <c r="AI30" s="114"/>
      <c r="AJ30" s="117"/>
      <c r="AK30" s="114"/>
      <c r="AL30" s="58"/>
      <c r="AM30" s="71"/>
      <c r="AN30" s="58"/>
      <c r="AO30" s="114"/>
      <c r="AP30" s="75"/>
      <c r="AQ30" s="350" t="str">
        <f t="shared" si="3"/>
        <v/>
      </c>
      <c r="AR30" s="75"/>
      <c r="AS30" s="350" t="str">
        <f t="shared" si="4"/>
        <v/>
      </c>
    </row>
    <row r="31" spans="2:45" ht="21" customHeight="1">
      <c r="B31" s="88"/>
      <c r="C31" s="329" t="str">
        <f t="shared" si="5"/>
        <v>TN0020621</v>
      </c>
      <c r="D31" s="329" t="str">
        <f t="shared" si="6"/>
        <v>External Outfall</v>
      </c>
      <c r="E31" s="328" t="str">
        <f t="shared" si="7"/>
        <v>001</v>
      </c>
      <c r="F31" s="329">
        <f t="shared" si="8"/>
        <v>2024</v>
      </c>
      <c r="G31" s="329" t="s">
        <v>331</v>
      </c>
      <c r="H31" s="330">
        <v>28</v>
      </c>
      <c r="I31" s="104"/>
      <c r="J31" s="110"/>
      <c r="K31" s="110"/>
      <c r="L31" s="110"/>
      <c r="M31" s="105"/>
      <c r="N31" s="105"/>
      <c r="O31" s="113"/>
      <c r="P31" s="116"/>
      <c r="Q31" s="105"/>
      <c r="R31" s="350" t="str">
        <f t="shared" si="11"/>
        <v/>
      </c>
      <c r="S31" s="350" t="str">
        <f t="shared" si="9"/>
        <v/>
      </c>
      <c r="T31" s="105"/>
      <c r="U31" s="113"/>
      <c r="V31" s="616"/>
      <c r="W31" s="110"/>
      <c r="X31" s="617" t="str">
        <f t="shared" si="0"/>
        <v/>
      </c>
      <c r="Y31" s="617" t="str">
        <f t="shared" si="1"/>
        <v/>
      </c>
      <c r="Z31" s="110"/>
      <c r="AA31" s="618"/>
      <c r="AB31" s="116"/>
      <c r="AC31" s="105"/>
      <c r="AD31" s="350" t="str">
        <f t="shared" si="2"/>
        <v/>
      </c>
      <c r="AE31" s="350" t="str">
        <f t="shared" si="10"/>
        <v/>
      </c>
      <c r="AF31" s="105"/>
      <c r="AG31" s="113"/>
      <c r="AH31" s="116"/>
      <c r="AI31" s="113"/>
      <c r="AJ31" s="116"/>
      <c r="AK31" s="113"/>
      <c r="AL31" s="56"/>
      <c r="AM31" s="70"/>
      <c r="AN31" s="56"/>
      <c r="AO31" s="113"/>
      <c r="AP31" s="105"/>
      <c r="AQ31" s="350" t="str">
        <f t="shared" si="3"/>
        <v/>
      </c>
      <c r="AR31" s="105"/>
      <c r="AS31" s="350" t="str">
        <f t="shared" si="4"/>
        <v/>
      </c>
    </row>
    <row r="32" spans="2:45" ht="21" customHeight="1">
      <c r="B32" s="88"/>
      <c r="C32" s="329" t="str">
        <f t="shared" si="5"/>
        <v>TN0020621</v>
      </c>
      <c r="D32" s="329" t="str">
        <f t="shared" si="6"/>
        <v>External Outfall</v>
      </c>
      <c r="E32" s="328" t="str">
        <f t="shared" si="7"/>
        <v>001</v>
      </c>
      <c r="F32" s="329">
        <f t="shared" si="8"/>
        <v>2024</v>
      </c>
      <c r="G32" s="329" t="s">
        <v>331</v>
      </c>
      <c r="H32" s="330">
        <v>29</v>
      </c>
      <c r="I32" s="108"/>
      <c r="J32" s="111"/>
      <c r="K32" s="111"/>
      <c r="L32" s="111"/>
      <c r="M32" s="106"/>
      <c r="N32" s="106"/>
      <c r="O32" s="114"/>
      <c r="P32" s="117"/>
      <c r="Q32" s="106"/>
      <c r="R32" s="350" t="str">
        <f t="shared" si="11"/>
        <v/>
      </c>
      <c r="S32" s="350" t="str">
        <f>IF(P32&lt;&gt;0,(1-Q32/P32)*100,"")</f>
        <v/>
      </c>
      <c r="T32" s="106"/>
      <c r="U32" s="114"/>
      <c r="V32" s="619"/>
      <c r="W32" s="111"/>
      <c r="X32" s="617" t="str">
        <f t="shared" si="0"/>
        <v/>
      </c>
      <c r="Y32" s="617" t="str">
        <f t="shared" si="1"/>
        <v/>
      </c>
      <c r="Z32" s="111"/>
      <c r="AA32" s="620"/>
      <c r="AB32" s="117"/>
      <c r="AC32" s="106"/>
      <c r="AD32" s="350" t="str">
        <f t="shared" si="2"/>
        <v/>
      </c>
      <c r="AE32" s="350" t="str">
        <f>IF(AB32&lt;&gt;0,(1-AC32/AB32)*100,"")</f>
        <v/>
      </c>
      <c r="AF32" s="106"/>
      <c r="AG32" s="114"/>
      <c r="AH32" s="117"/>
      <c r="AI32" s="114"/>
      <c r="AJ32" s="117"/>
      <c r="AK32" s="114"/>
      <c r="AL32" s="58"/>
      <c r="AM32" s="71"/>
      <c r="AN32" s="58"/>
      <c r="AO32" s="114"/>
      <c r="AP32" s="106"/>
      <c r="AQ32" s="350" t="str">
        <f t="shared" si="3"/>
        <v/>
      </c>
      <c r="AR32" s="106"/>
      <c r="AS32" s="350" t="str">
        <f t="shared" si="4"/>
        <v/>
      </c>
    </row>
    <row r="33" spans="2:45" ht="21" customHeight="1" thickBot="1">
      <c r="B33" s="88"/>
      <c r="C33" s="332" t="str">
        <f t="shared" si="5"/>
        <v>TN0020621</v>
      </c>
      <c r="D33" s="332" t="str">
        <f t="shared" si="6"/>
        <v>External Outfall</v>
      </c>
      <c r="E33" s="331" t="str">
        <f t="shared" si="7"/>
        <v>001</v>
      </c>
      <c r="F33" s="332">
        <f t="shared" si="8"/>
        <v>2024</v>
      </c>
      <c r="G33" s="332" t="s">
        <v>331</v>
      </c>
      <c r="H33" s="333">
        <v>30</v>
      </c>
      <c r="I33" s="104"/>
      <c r="J33" s="110"/>
      <c r="K33" s="110"/>
      <c r="L33" s="110"/>
      <c r="M33" s="105"/>
      <c r="N33" s="105"/>
      <c r="O33" s="113"/>
      <c r="P33" s="116"/>
      <c r="Q33" s="105"/>
      <c r="R33" s="350" t="str">
        <f>IF(Q33&lt;&gt;0,(8.34*L33*Q33),"")</f>
        <v/>
      </c>
      <c r="S33" s="350" t="str">
        <f t="shared" si="9"/>
        <v/>
      </c>
      <c r="T33" s="105"/>
      <c r="U33" s="113"/>
      <c r="V33" s="616"/>
      <c r="W33" s="110"/>
      <c r="X33" s="617" t="str">
        <f t="shared" si="0"/>
        <v/>
      </c>
      <c r="Y33" s="617" t="str">
        <f t="shared" si="1"/>
        <v/>
      </c>
      <c r="Z33" s="110"/>
      <c r="AA33" s="618"/>
      <c r="AB33" s="116"/>
      <c r="AC33" s="105"/>
      <c r="AD33" s="350" t="str">
        <f t="shared" si="2"/>
        <v/>
      </c>
      <c r="AE33" s="355" t="str">
        <f t="shared" si="10"/>
        <v/>
      </c>
      <c r="AF33" s="224"/>
      <c r="AG33" s="321"/>
      <c r="AH33" s="223"/>
      <c r="AI33" s="321"/>
      <c r="AJ33" s="223"/>
      <c r="AK33" s="321"/>
      <c r="AL33" s="322"/>
      <c r="AM33" s="323"/>
      <c r="AN33" s="322"/>
      <c r="AO33" s="321"/>
      <c r="AP33" s="224"/>
      <c r="AQ33" s="355" t="str">
        <f t="shared" si="3"/>
        <v/>
      </c>
      <c r="AR33" s="224"/>
      <c r="AS33" s="355" t="str">
        <f t="shared" si="4"/>
        <v/>
      </c>
    </row>
    <row r="34" spans="2:81" s="6" customFormat="1" ht="21" customHeight="1">
      <c r="B34" s="339"/>
      <c r="C34" s="700" t="s">
        <v>311</v>
      </c>
      <c r="D34" s="701"/>
      <c r="E34" s="701"/>
      <c r="F34" s="21"/>
      <c r="G34" s="22"/>
      <c r="H34" s="119" t="s">
        <v>312</v>
      </c>
      <c r="I34" s="120">
        <f>SUM(I4:I33)</f>
        <v>0</v>
      </c>
      <c r="J34" s="121">
        <f>SUM(J4:J33)</f>
        <v>0</v>
      </c>
      <c r="K34" s="122"/>
      <c r="L34" s="121">
        <f>SUM(L4:L33)</f>
        <v>0</v>
      </c>
      <c r="M34" s="123">
        <f>SUM(M4:M33)</f>
        <v>0</v>
      </c>
      <c r="N34" s="124"/>
      <c r="O34" s="125"/>
      <c r="P34" s="126"/>
      <c r="Q34" s="124"/>
      <c r="R34" s="123">
        <f>SUM(R4:R33)</f>
        <v>0</v>
      </c>
      <c r="S34" s="527"/>
      <c r="T34" s="527"/>
      <c r="U34" s="127"/>
      <c r="V34" s="626"/>
      <c r="W34" s="122"/>
      <c r="X34" s="121">
        <f>SUM(X4:X33)</f>
        <v>0</v>
      </c>
      <c r="Y34" s="627"/>
      <c r="Z34" s="627"/>
      <c r="AA34" s="628"/>
      <c r="AB34" s="126"/>
      <c r="AC34" s="124"/>
      <c r="AD34" s="123">
        <f>SUM(AD4:AD33)</f>
        <v>0</v>
      </c>
      <c r="AE34" s="527"/>
      <c r="AF34" s="663"/>
      <c r="AG34" s="664"/>
      <c r="AH34" s="126"/>
      <c r="AI34" s="125"/>
      <c r="AJ34" s="126"/>
      <c r="AK34" s="125"/>
      <c r="AL34" s="128"/>
      <c r="AM34" s="129"/>
      <c r="AN34" s="130"/>
      <c r="AO34" s="129"/>
      <c r="AP34" s="124"/>
      <c r="AQ34" s="123">
        <f>SUM(AQ4:AQ33)</f>
        <v>0</v>
      </c>
      <c r="AR34" s="124"/>
      <c r="AS34" s="123">
        <f>SUM(AS4:AS33)</f>
        <v>0</v>
      </c>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row>
    <row r="35" spans="2:81" s="6" customFormat="1" ht="21" customHeight="1">
      <c r="B35" s="339"/>
      <c r="C35" s="702"/>
      <c r="D35" s="702"/>
      <c r="E35" s="702"/>
      <c r="F35" s="23"/>
      <c r="G35" s="24"/>
      <c r="H35" s="131" t="s">
        <v>313</v>
      </c>
      <c r="I35" s="132"/>
      <c r="J35" s="133" t="e">
        <f>AVERAGE(J4:J33)</f>
        <v>#DIV/0!</v>
      </c>
      <c r="K35" s="134"/>
      <c r="L35" s="133" t="e">
        <f>AVERAGE(L4:L33)</f>
        <v>#DIV/0!</v>
      </c>
      <c r="M35" s="135"/>
      <c r="N35" s="351" t="e">
        <f>AVERAGE(N4:N33)</f>
        <v>#DIV/0!</v>
      </c>
      <c r="O35" s="351" t="e">
        <f>AVERAGE(O4:O33)</f>
        <v>#DIV/0!</v>
      </c>
      <c r="P35" s="136" t="e">
        <f>AVERAGE(P4:P33)</f>
        <v>#DIV/0!</v>
      </c>
      <c r="Q35" s="351" t="e">
        <f>AVERAGE(Q4:Q33)</f>
        <v>#DIV/0!</v>
      </c>
      <c r="R35" s="351" t="e">
        <f>AVERAGE(R4:R33)</f>
        <v>#DIV/0!</v>
      </c>
      <c r="S35" s="351" t="e">
        <f>(1-Q35/P35)*100</f>
        <v>#DIV/0!</v>
      </c>
      <c r="T35" s="100"/>
      <c r="U35" s="149"/>
      <c r="V35" s="629" t="e">
        <f>AVERAGE(V4:V33)</f>
        <v>#DIV/0!</v>
      </c>
      <c r="W35" s="133" t="e">
        <f>AVERAGE(W4:W33)</f>
        <v>#DIV/0!</v>
      </c>
      <c r="X35" s="133" t="e">
        <f>AVERAGE(X4:X33)</f>
        <v>#DIV/0!</v>
      </c>
      <c r="Y35" s="133" t="e">
        <f>(1-W35/V35)*100</f>
        <v>#DIV/0!</v>
      </c>
      <c r="Z35" s="97"/>
      <c r="AA35" s="630"/>
      <c r="AB35" s="136" t="e">
        <f>AVERAGE(AB4:AB33)</f>
        <v>#DIV/0!</v>
      </c>
      <c r="AC35" s="351" t="e">
        <f>AVERAGE(AC4:AC33)</f>
        <v>#DIV/0!</v>
      </c>
      <c r="AD35" s="351" t="e">
        <f>AVERAGE(AD4:AD33)</f>
        <v>#DIV/0!</v>
      </c>
      <c r="AE35" s="351" t="e">
        <f>(1-AC35/AB35)*100</f>
        <v>#DIV/0!</v>
      </c>
      <c r="AF35" s="100"/>
      <c r="AG35" s="149"/>
      <c r="AH35" s="136" t="e">
        <f>AVERAGE(AH4:AH33)</f>
        <v>#DIV/0!</v>
      </c>
      <c r="AI35" s="352" t="e">
        <f>AVERAGE(AI4:AI33)</f>
        <v>#DIV/0!</v>
      </c>
      <c r="AJ35" s="137"/>
      <c r="AK35" s="138"/>
      <c r="AL35" s="135"/>
      <c r="AM35" s="352" t="e">
        <f>AVERAGE(AM4:AM33)</f>
        <v>#DIV/0!</v>
      </c>
      <c r="AN35" s="137"/>
      <c r="AO35" s="352" t="e">
        <f>GEOMEAN(AO4:AO33)</f>
        <v>#NUM!</v>
      </c>
      <c r="AP35" s="351" t="e">
        <f aca="true" t="shared" si="12" ref="AP35:AS35">AVERAGE(AP4:AP33)</f>
        <v>#DIV/0!</v>
      </c>
      <c r="AQ35" s="351" t="e">
        <f t="shared" si="12"/>
        <v>#DIV/0!</v>
      </c>
      <c r="AR35" s="351" t="e">
        <f t="shared" si="12"/>
        <v>#DIV/0!</v>
      </c>
      <c r="AS35" s="351" t="e">
        <f t="shared" si="12"/>
        <v>#DIV/0!</v>
      </c>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row>
    <row r="36" spans="2:81" s="6" customFormat="1" ht="21" customHeight="1">
      <c r="B36" s="339"/>
      <c r="C36" s="702"/>
      <c r="D36" s="702"/>
      <c r="E36" s="702"/>
      <c r="F36" s="23"/>
      <c r="G36" s="24"/>
      <c r="H36" s="131" t="s">
        <v>314</v>
      </c>
      <c r="I36" s="139">
        <f>MAX(I4:I33)</f>
        <v>0</v>
      </c>
      <c r="J36" s="133">
        <f>MAX(J4:J33)</f>
        <v>0</v>
      </c>
      <c r="K36" s="133">
        <f>MAX(K4:K33)</f>
        <v>0</v>
      </c>
      <c r="L36" s="133">
        <f aca="true" t="shared" si="13" ref="L36:AK36">MAX(L4:L33)</f>
        <v>0</v>
      </c>
      <c r="M36" s="351">
        <f t="shared" si="13"/>
        <v>0</v>
      </c>
      <c r="N36" s="351">
        <f t="shared" si="13"/>
        <v>0</v>
      </c>
      <c r="O36" s="352">
        <f t="shared" si="13"/>
        <v>0</v>
      </c>
      <c r="P36" s="136">
        <f t="shared" si="13"/>
        <v>0</v>
      </c>
      <c r="Q36" s="351">
        <f t="shared" si="13"/>
        <v>0</v>
      </c>
      <c r="R36" s="351">
        <f t="shared" si="13"/>
        <v>0</v>
      </c>
      <c r="S36" s="351">
        <f t="shared" si="13"/>
        <v>0</v>
      </c>
      <c r="T36" s="351">
        <f>MAX(T4:T33)</f>
        <v>0</v>
      </c>
      <c r="U36" s="352">
        <f>MAX(U4:U33)</f>
        <v>0</v>
      </c>
      <c r="V36" s="629">
        <f t="shared" si="13"/>
        <v>0</v>
      </c>
      <c r="W36" s="133">
        <f t="shared" si="13"/>
        <v>0</v>
      </c>
      <c r="X36" s="133">
        <f t="shared" si="13"/>
        <v>0</v>
      </c>
      <c r="Y36" s="133">
        <f t="shared" si="13"/>
        <v>0</v>
      </c>
      <c r="Z36" s="133">
        <f>MAX(Z4:Z33)</f>
        <v>0</v>
      </c>
      <c r="AA36" s="631">
        <f>MAX(AA4:AA33)</f>
        <v>0</v>
      </c>
      <c r="AB36" s="136">
        <f t="shared" si="13"/>
        <v>0</v>
      </c>
      <c r="AC36" s="351">
        <f t="shared" si="13"/>
        <v>0</v>
      </c>
      <c r="AD36" s="351">
        <f t="shared" si="13"/>
        <v>0</v>
      </c>
      <c r="AE36" s="351">
        <f t="shared" si="13"/>
        <v>0</v>
      </c>
      <c r="AF36" s="351">
        <f t="shared" si="13"/>
        <v>0</v>
      </c>
      <c r="AG36" s="352">
        <f t="shared" si="13"/>
        <v>0</v>
      </c>
      <c r="AH36" s="136">
        <f t="shared" si="13"/>
        <v>0</v>
      </c>
      <c r="AI36" s="352">
        <f t="shared" si="13"/>
        <v>0</v>
      </c>
      <c r="AJ36" s="136">
        <f t="shared" si="13"/>
        <v>0</v>
      </c>
      <c r="AK36" s="352">
        <f t="shared" si="13"/>
        <v>0</v>
      </c>
      <c r="AL36" s="135"/>
      <c r="AM36" s="352">
        <f>MAX(AM4:AM33)</f>
        <v>0</v>
      </c>
      <c r="AN36" s="137"/>
      <c r="AO36" s="352">
        <f>MAX(AO4:AO33)</f>
        <v>0</v>
      </c>
      <c r="AP36" s="351">
        <f aca="true" t="shared" si="14" ref="AP36:AS36">MAX(AP4:AP33)</f>
        <v>0</v>
      </c>
      <c r="AQ36" s="351">
        <f t="shared" si="14"/>
        <v>0</v>
      </c>
      <c r="AR36" s="351">
        <f t="shared" si="14"/>
        <v>0</v>
      </c>
      <c r="AS36" s="351">
        <f t="shared" si="14"/>
        <v>0</v>
      </c>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row>
    <row r="37" spans="2:81" s="6" customFormat="1" ht="21" customHeight="1" thickBot="1">
      <c r="B37" s="339"/>
      <c r="C37" s="702"/>
      <c r="D37" s="702"/>
      <c r="E37" s="702"/>
      <c r="F37" s="23"/>
      <c r="G37" s="24"/>
      <c r="H37" s="140" t="s">
        <v>315</v>
      </c>
      <c r="I37" s="309"/>
      <c r="J37" s="310">
        <f>MIN(J4:J33)</f>
        <v>0</v>
      </c>
      <c r="K37" s="311"/>
      <c r="L37" s="310">
        <f>MIN(L4:L33)</f>
        <v>0</v>
      </c>
      <c r="M37" s="141"/>
      <c r="N37" s="142">
        <f aca="true" t="shared" si="15" ref="N37:AK37">MIN(N4:N33)</f>
        <v>0</v>
      </c>
      <c r="O37" s="143">
        <f t="shared" si="15"/>
        <v>0</v>
      </c>
      <c r="P37" s="144">
        <f t="shared" si="15"/>
        <v>0</v>
      </c>
      <c r="Q37" s="142">
        <f t="shared" si="15"/>
        <v>0</v>
      </c>
      <c r="R37" s="142">
        <f t="shared" si="15"/>
        <v>0</v>
      </c>
      <c r="S37" s="529">
        <f t="shared" si="15"/>
        <v>0</v>
      </c>
      <c r="T37" s="100"/>
      <c r="U37" s="149"/>
      <c r="V37" s="632">
        <f t="shared" si="15"/>
        <v>0</v>
      </c>
      <c r="W37" s="310">
        <f t="shared" si="15"/>
        <v>0</v>
      </c>
      <c r="X37" s="310">
        <f t="shared" si="15"/>
        <v>0</v>
      </c>
      <c r="Y37" s="633">
        <f t="shared" si="15"/>
        <v>0</v>
      </c>
      <c r="Z37" s="97"/>
      <c r="AA37" s="630"/>
      <c r="AB37" s="144">
        <f t="shared" si="15"/>
        <v>0</v>
      </c>
      <c r="AC37" s="142">
        <f t="shared" si="15"/>
        <v>0</v>
      </c>
      <c r="AD37" s="142">
        <f t="shared" si="15"/>
        <v>0</v>
      </c>
      <c r="AE37" s="529">
        <f t="shared" si="15"/>
        <v>0</v>
      </c>
      <c r="AF37" s="100"/>
      <c r="AG37" s="149"/>
      <c r="AH37" s="144">
        <f t="shared" si="15"/>
        <v>0</v>
      </c>
      <c r="AI37" s="143">
        <f t="shared" si="15"/>
        <v>0</v>
      </c>
      <c r="AJ37" s="144">
        <f t="shared" si="15"/>
        <v>0</v>
      </c>
      <c r="AK37" s="143">
        <f t="shared" si="15"/>
        <v>0</v>
      </c>
      <c r="AL37" s="141"/>
      <c r="AM37" s="143">
        <f>MIN(AM4:AM33)</f>
        <v>0</v>
      </c>
      <c r="AN37" s="312"/>
      <c r="AO37" s="143">
        <f>MIN(AO5:AO34)</f>
        <v>0</v>
      </c>
      <c r="AP37" s="142">
        <f aca="true" t="shared" si="16" ref="AP37:AS37">MIN(AP4:AP33)</f>
        <v>0</v>
      </c>
      <c r="AQ37" s="142">
        <f t="shared" si="16"/>
        <v>0</v>
      </c>
      <c r="AR37" s="142">
        <f t="shared" si="16"/>
        <v>0</v>
      </c>
      <c r="AS37" s="142">
        <f t="shared" si="16"/>
        <v>0</v>
      </c>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row>
    <row r="38" spans="2:81" s="6" customFormat="1" ht="21" customHeight="1">
      <c r="B38" s="339"/>
      <c r="C38" s="702"/>
      <c r="D38" s="702"/>
      <c r="E38" s="702"/>
      <c r="F38" s="704" t="s">
        <v>316</v>
      </c>
      <c r="G38" s="705"/>
      <c r="H38" s="706"/>
      <c r="I38" s="313"/>
      <c r="J38" s="92"/>
      <c r="K38" s="92"/>
      <c r="L38" s="93"/>
      <c r="M38" s="94"/>
      <c r="N38" s="94"/>
      <c r="O38" s="151">
        <f>'Permit Limits'!P23</f>
        <v>999</v>
      </c>
      <c r="P38" s="95"/>
      <c r="Q38" s="270">
        <f>'Permit Limits'!R23</f>
        <v>13</v>
      </c>
      <c r="R38" s="270">
        <f>'Permit Limits'!S23</f>
        <v>9999</v>
      </c>
      <c r="S38" s="342"/>
      <c r="T38" s="315"/>
      <c r="U38" s="314"/>
      <c r="V38" s="634"/>
      <c r="W38" s="660">
        <f>'Permit Limits'!AD23</f>
        <v>2</v>
      </c>
      <c r="X38" s="660">
        <f>'Permit Limits'!AE23</f>
        <v>9999</v>
      </c>
      <c r="Y38" s="342"/>
      <c r="Z38" s="636"/>
      <c r="AA38" s="637"/>
      <c r="AB38" s="95"/>
      <c r="AC38" s="270">
        <f>'Permit Limits'!AJ23</f>
        <v>45</v>
      </c>
      <c r="AD38" s="270">
        <f>'Permit Limits'!AK23</f>
        <v>9999</v>
      </c>
      <c r="AE38" s="342"/>
      <c r="AF38" s="315"/>
      <c r="AG38" s="314"/>
      <c r="AH38" s="95"/>
      <c r="AI38" s="343"/>
      <c r="AJ38" s="37">
        <f>'Permit Limits'!AQ23</f>
        <v>0</v>
      </c>
      <c r="AK38" s="151">
        <f>'Permit Limits'!AR23</f>
        <v>9</v>
      </c>
      <c r="AL38" s="38"/>
      <c r="AM38" s="151">
        <f>'Permit Limits'!AU23</f>
        <v>1</v>
      </c>
      <c r="AN38" s="95"/>
      <c r="AO38" s="151">
        <f>'Permit Limits'!AW23</f>
        <v>126</v>
      </c>
      <c r="AP38" s="270">
        <f>'Permit Limits'!BL23</f>
        <v>9999</v>
      </c>
      <c r="AQ38" s="270">
        <f>'Permit Limits'!BM23</f>
        <v>9999</v>
      </c>
      <c r="AR38" s="270">
        <f>'Permit Limits'!BQ23</f>
        <v>9999</v>
      </c>
      <c r="AS38" s="270">
        <f>'Permit Limits'!BR23</f>
        <v>9999</v>
      </c>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row>
    <row r="39" spans="2:81" s="6" customFormat="1" ht="21" customHeight="1">
      <c r="B39" s="339"/>
      <c r="C39" s="702"/>
      <c r="D39" s="702"/>
      <c r="E39" s="702"/>
      <c r="F39" s="707" t="s">
        <v>317</v>
      </c>
      <c r="G39" s="708"/>
      <c r="H39" s="709"/>
      <c r="I39" s="317"/>
      <c r="J39" s="97"/>
      <c r="K39" s="97"/>
      <c r="L39" s="98"/>
      <c r="M39" s="99"/>
      <c r="N39" s="100"/>
      <c r="O39" s="149"/>
      <c r="P39" s="101"/>
      <c r="Q39" s="40"/>
      <c r="R39" s="40"/>
      <c r="S39" s="504">
        <f>'Permit Limits'!T24</f>
        <v>40</v>
      </c>
      <c r="T39" s="100"/>
      <c r="U39" s="149"/>
      <c r="V39" s="638"/>
      <c r="W39" s="639"/>
      <c r="X39" s="639"/>
      <c r="Y39" s="661">
        <f>'Permit Limits'!AF24</f>
        <v>0</v>
      </c>
      <c r="Z39" s="97"/>
      <c r="AA39" s="630"/>
      <c r="AB39" s="101"/>
      <c r="AC39" s="40"/>
      <c r="AD39" s="40"/>
      <c r="AE39" s="504">
        <f>'Permit Limits'!AL24</f>
        <v>40</v>
      </c>
      <c r="AF39" s="100"/>
      <c r="AG39" s="149"/>
      <c r="AH39" s="101"/>
      <c r="AI39" s="268">
        <f>'Permit Limits'!AP24</f>
        <v>6</v>
      </c>
      <c r="AJ39" s="63">
        <f>'Permit Limits'!AQ24</f>
        <v>0</v>
      </c>
      <c r="AK39" s="268">
        <f>'Permit Limits'!AR24</f>
        <v>6</v>
      </c>
      <c r="AL39" s="40"/>
      <c r="AM39" s="150"/>
      <c r="AN39" s="101"/>
      <c r="AO39" s="150"/>
      <c r="AP39" s="40"/>
      <c r="AQ39" s="40"/>
      <c r="AR39" s="40"/>
      <c r="AS39" s="40"/>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row>
    <row r="40" spans="2:81" s="6" customFormat="1" ht="21" customHeight="1" thickBot="1">
      <c r="B40" s="339"/>
      <c r="C40" s="702"/>
      <c r="D40" s="702"/>
      <c r="E40" s="702"/>
      <c r="F40" s="710" t="s">
        <v>318</v>
      </c>
      <c r="G40" s="711"/>
      <c r="H40" s="712"/>
      <c r="I40" s="318"/>
      <c r="J40" s="41"/>
      <c r="K40" s="41"/>
      <c r="L40" s="41"/>
      <c r="M40" s="91"/>
      <c r="N40" s="91"/>
      <c r="O40" s="79"/>
      <c r="P40" s="103"/>
      <c r="Q40" s="363">
        <f>'Permit Limits'!R25</f>
        <v>6.6</v>
      </c>
      <c r="R40" s="363">
        <f>'Permit Limits'!S25</f>
        <v>41</v>
      </c>
      <c r="S40" s="363">
        <f>'Permit Limits'!T25</f>
        <v>85</v>
      </c>
      <c r="T40" s="363">
        <f>'Permit Limits'!U25</f>
        <v>9.9</v>
      </c>
      <c r="U40" s="269">
        <f>'Permit Limits'!V25</f>
        <v>61</v>
      </c>
      <c r="V40" s="641"/>
      <c r="W40" s="662">
        <f>'Permit Limits'!AD25</f>
        <v>1</v>
      </c>
      <c r="X40" s="662">
        <f>'Permit Limits'!AE25</f>
        <v>6.1</v>
      </c>
      <c r="Y40" s="662">
        <f>'Permit Limits'!AF25</f>
        <v>9999</v>
      </c>
      <c r="Z40" s="662">
        <f>'Permit Limits'!AG25</f>
        <v>1.3</v>
      </c>
      <c r="AA40" s="643">
        <f>'Permit Limits'!AH25</f>
        <v>8.2</v>
      </c>
      <c r="AB40" s="103"/>
      <c r="AC40" s="363">
        <f>'Permit Limits'!AJ25</f>
        <v>30</v>
      </c>
      <c r="AD40" s="363">
        <f>'Permit Limits'!AK25</f>
        <v>185</v>
      </c>
      <c r="AE40" s="363">
        <f>'Permit Limits'!AL25</f>
        <v>85</v>
      </c>
      <c r="AF40" s="363">
        <f>'Permit Limits'!AM25</f>
        <v>40</v>
      </c>
      <c r="AG40" s="269">
        <f>'Permit Limits'!AN25</f>
        <v>247</v>
      </c>
      <c r="AH40" s="103"/>
      <c r="AI40" s="269">
        <f>'Permit Limits'!AP25</f>
        <v>0</v>
      </c>
      <c r="AJ40" s="103"/>
      <c r="AK40" s="79"/>
      <c r="AL40" s="91"/>
      <c r="AM40" s="79"/>
      <c r="AN40" s="103"/>
      <c r="AO40" s="269">
        <f>'Permit Limits'!AW25</f>
        <v>941</v>
      </c>
      <c r="AP40" s="363">
        <f>'Permit Limits'!BL25</f>
        <v>9999</v>
      </c>
      <c r="AQ40" s="363">
        <f>'Permit Limits'!BM25</f>
        <v>9999</v>
      </c>
      <c r="AR40" s="363">
        <f>'Permit Limits'!BQ25</f>
        <v>9999</v>
      </c>
      <c r="AS40" s="363">
        <f>'Permit Limits'!BR25</f>
        <v>9999</v>
      </c>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row>
    <row r="41" spans="2:81" s="6" customFormat="1" ht="21" customHeight="1">
      <c r="B41" s="339"/>
      <c r="C41" s="702"/>
      <c r="D41" s="702"/>
      <c r="E41" s="702"/>
      <c r="F41" s="73"/>
      <c r="G41" s="73" t="s">
        <v>319</v>
      </c>
      <c r="I41" s="66"/>
      <c r="J41" s="82"/>
      <c r="K41" s="82"/>
      <c r="L41" s="82"/>
      <c r="M41" s="82"/>
      <c r="N41" s="82"/>
      <c r="O41" s="82"/>
      <c r="P41" s="66"/>
      <c r="Q41" s="66"/>
      <c r="R41" s="66"/>
      <c r="S41" s="66"/>
      <c r="T41" s="66"/>
      <c r="U41" s="66"/>
      <c r="V41" s="653"/>
      <c r="W41" s="653"/>
      <c r="X41" s="653"/>
      <c r="Y41" s="653"/>
      <c r="Z41" s="653"/>
      <c r="AA41" s="653"/>
      <c r="AB41" s="346"/>
      <c r="AC41" s="346"/>
      <c r="AD41" s="346"/>
      <c r="AE41" s="344"/>
      <c r="AF41" s="344"/>
      <c r="AG41" s="344"/>
      <c r="AH41" s="344"/>
      <c r="AI41" s="344"/>
      <c r="AJ41" s="344"/>
      <c r="AK41" s="344"/>
      <c r="AL41" s="344"/>
      <c r="AM41" s="344"/>
      <c r="AN41" s="344"/>
      <c r="AO41" s="344"/>
      <c r="AP41" s="25"/>
      <c r="AQ41" s="25"/>
      <c r="AR41" s="25"/>
      <c r="AS41" s="2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row>
    <row r="42" spans="2:81" s="6" customFormat="1" ht="62.25" customHeight="1">
      <c r="B42" s="339"/>
      <c r="C42" s="702"/>
      <c r="D42" s="702"/>
      <c r="E42" s="702"/>
      <c r="F42" s="26"/>
      <c r="G42" s="26" t="s">
        <v>320</v>
      </c>
      <c r="I42" s="344"/>
      <c r="J42" s="344"/>
      <c r="K42" s="344"/>
      <c r="L42" s="344"/>
      <c r="P42" s="344"/>
      <c r="Q42" s="344"/>
      <c r="R42" s="344"/>
      <c r="S42" s="344"/>
      <c r="T42" s="344"/>
      <c r="U42" s="344"/>
      <c r="V42" s="644"/>
      <c r="W42" s="644"/>
      <c r="X42" s="644"/>
      <c r="Y42" s="644"/>
      <c r="Z42" s="644"/>
      <c r="AA42" s="644"/>
      <c r="AB42" s="344"/>
      <c r="AC42" s="339"/>
      <c r="AD42" s="339"/>
      <c r="AE42" s="25"/>
      <c r="AF42" s="25"/>
      <c r="AG42" s="25"/>
      <c r="AH42" s="25"/>
      <c r="AI42" s="25"/>
      <c r="AJ42" s="25"/>
      <c r="AK42" s="25"/>
      <c r="AL42" s="26"/>
      <c r="AM42" s="25"/>
      <c r="AN42" s="25"/>
      <c r="AO42" s="2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row>
    <row r="43" spans="2:41" ht="32.25" customHeight="1">
      <c r="B43" s="339"/>
      <c r="C43" s="714"/>
      <c r="D43" s="714"/>
      <c r="E43" s="714"/>
      <c r="F43" s="84"/>
      <c r="G43" s="84"/>
      <c r="H43" s="85"/>
      <c r="I43" s="713" t="str">
        <f>Jan!I44</f>
        <v>Greenbrier STP</v>
      </c>
      <c r="J43" s="713"/>
      <c r="K43" s="713"/>
      <c r="L43" s="713"/>
      <c r="M43" s="80"/>
      <c r="N43" s="80"/>
      <c r="O43" s="80"/>
      <c r="P43" s="147" t="s">
        <v>321</v>
      </c>
      <c r="Q43" s="341"/>
      <c r="R43" s="341"/>
      <c r="S43" s="341"/>
      <c r="T43" s="341"/>
      <c r="U43" s="341"/>
      <c r="V43" s="645"/>
      <c r="W43" s="645"/>
      <c r="X43" s="645"/>
      <c r="Y43" s="645"/>
      <c r="Z43" s="645"/>
      <c r="AA43" s="645"/>
      <c r="AB43" s="340"/>
      <c r="AC43" s="340"/>
      <c r="AD43" s="340"/>
      <c r="AE43" s="340"/>
      <c r="AF43" s="340"/>
      <c r="AG43" s="340"/>
      <c r="AH43" s="340"/>
      <c r="AI43" s="340"/>
      <c r="AJ43" s="340"/>
      <c r="AK43" s="340"/>
      <c r="AL43" s="340"/>
      <c r="AM43" s="340"/>
      <c r="AN43" s="340"/>
      <c r="AO43" s="340"/>
    </row>
    <row r="44" spans="2:41" ht="23.25" customHeight="1">
      <c r="B44" s="339"/>
      <c r="C44" s="703" t="s">
        <v>322</v>
      </c>
      <c r="D44" s="703"/>
      <c r="E44" s="703"/>
      <c r="F44" s="84"/>
      <c r="G44" s="84"/>
      <c r="H44" s="85"/>
      <c r="I44" s="703" t="s">
        <v>323</v>
      </c>
      <c r="J44" s="703"/>
      <c r="K44" s="703"/>
      <c r="L44" s="703"/>
      <c r="M44" s="80"/>
      <c r="N44" s="80"/>
      <c r="O44" s="80"/>
      <c r="P44" s="341"/>
      <c r="Q44" s="341"/>
      <c r="R44" s="341"/>
      <c r="S44" s="341"/>
      <c r="T44" s="341"/>
      <c r="U44" s="341"/>
      <c r="V44" s="645"/>
      <c r="W44" s="645"/>
      <c r="X44" s="645"/>
      <c r="Y44" s="645"/>
      <c r="Z44" s="645"/>
      <c r="AA44" s="645"/>
      <c r="AB44" s="340"/>
      <c r="AC44" s="340"/>
      <c r="AD44" s="340"/>
      <c r="AE44" s="340"/>
      <c r="AF44" s="340"/>
      <c r="AG44" s="340"/>
      <c r="AH44" s="340"/>
      <c r="AI44" s="340"/>
      <c r="AJ44" s="340"/>
      <c r="AK44" s="340"/>
      <c r="AL44" s="340"/>
      <c r="AM44" s="340"/>
      <c r="AN44" s="340"/>
      <c r="AO44" s="340"/>
    </row>
    <row r="45" spans="2:41" ht="37.5" customHeight="1">
      <c r="B45" s="340"/>
      <c r="C45" s="607"/>
      <c r="D45" s="83"/>
      <c r="E45" s="607"/>
      <c r="F45" s="84"/>
      <c r="G45" s="85"/>
      <c r="I45" s="715" t="str">
        <f>Jan!I46</f>
        <v>Robertson</v>
      </c>
      <c r="J45" s="715"/>
      <c r="K45" s="715"/>
      <c r="L45" s="715"/>
      <c r="M45" s="62"/>
      <c r="N45" s="27"/>
      <c r="O45" s="27"/>
      <c r="P45" s="27"/>
      <c r="Q45" s="27"/>
      <c r="R45" s="27"/>
      <c r="S45" s="27"/>
      <c r="T45" s="27"/>
      <c r="U45" s="27"/>
      <c r="V45" s="646"/>
      <c r="W45" s="646"/>
      <c r="X45" s="646"/>
      <c r="Y45" s="647"/>
      <c r="Z45" s="647"/>
      <c r="AA45" s="647"/>
      <c r="AB45" s="340"/>
      <c r="AC45" s="340"/>
      <c r="AD45" s="340"/>
      <c r="AE45" s="340"/>
      <c r="AF45" s="340"/>
      <c r="AG45" s="340"/>
      <c r="AH45" s="340"/>
      <c r="AI45" s="340"/>
      <c r="AJ45" s="340"/>
      <c r="AK45" s="340"/>
      <c r="AL45" s="340"/>
      <c r="AM45" s="340"/>
      <c r="AN45" s="340"/>
      <c r="AO45" s="340"/>
    </row>
    <row r="46" spans="2:23" ht="30.75" customHeight="1">
      <c r="B46" s="340"/>
      <c r="C46" s="81" t="s">
        <v>324</v>
      </c>
      <c r="D46" s="81"/>
      <c r="E46" s="81" t="s">
        <v>325</v>
      </c>
      <c r="F46" s="85"/>
      <c r="G46" s="81"/>
      <c r="H46" s="81"/>
      <c r="I46" s="703" t="s">
        <v>326</v>
      </c>
      <c r="J46" s="703"/>
      <c r="K46" s="703"/>
      <c r="L46" s="703"/>
      <c r="M46" s="30"/>
      <c r="N46" s="30"/>
      <c r="O46" s="30"/>
      <c r="R46" s="29"/>
      <c r="S46" s="30"/>
      <c r="T46" s="30"/>
      <c r="U46" s="30"/>
      <c r="W46" s="649"/>
    </row>
    <row r="47" spans="5:34" ht="24" customHeight="1">
      <c r="E47" s="19"/>
      <c r="H47" s="30"/>
      <c r="I47" s="30"/>
      <c r="J47" s="30"/>
      <c r="K47" s="30"/>
      <c r="L47" s="30"/>
      <c r="M47" s="30"/>
      <c r="N47" s="30"/>
      <c r="O47" s="31"/>
      <c r="P47" s="31"/>
      <c r="Q47" s="31"/>
      <c r="R47" s="31"/>
      <c r="S47" s="31"/>
      <c r="T47" s="31"/>
      <c r="U47" s="31"/>
      <c r="V47" s="650"/>
      <c r="W47" s="649"/>
      <c r="X47" s="649"/>
      <c r="AB47" s="28"/>
      <c r="AC47" s="28"/>
      <c r="AD47" s="28"/>
      <c r="AE47" s="28"/>
      <c r="AF47" s="28"/>
      <c r="AG47" s="28"/>
      <c r="AH47" s="28"/>
    </row>
    <row r="48" spans="3:27" s="156" customFormat="1" ht="24" customHeight="1">
      <c r="C48" s="159"/>
      <c r="H48" s="160"/>
      <c r="I48" s="160"/>
      <c r="J48" s="160"/>
      <c r="K48" s="160"/>
      <c r="L48" s="160"/>
      <c r="M48" s="160"/>
      <c r="N48" s="160"/>
      <c r="V48" s="651"/>
      <c r="W48" s="651"/>
      <c r="X48" s="651"/>
      <c r="Y48" s="651"/>
      <c r="Z48" s="651"/>
      <c r="AA48" s="651"/>
    </row>
    <row r="49" spans="3:27" s="156" customFormat="1" ht="15">
      <c r="C49" s="157"/>
      <c r="E49" s="161"/>
      <c r="V49" s="651"/>
      <c r="W49" s="651"/>
      <c r="X49" s="651"/>
      <c r="Y49" s="651"/>
      <c r="Z49" s="651"/>
      <c r="AA49" s="651"/>
    </row>
    <row r="50" spans="4:27" s="156" customFormat="1" ht="15">
      <c r="D50" s="157"/>
      <c r="E50" s="157"/>
      <c r="F50" s="157"/>
      <c r="V50" s="651"/>
      <c r="W50" s="651"/>
      <c r="X50" s="651"/>
      <c r="Y50" s="651"/>
      <c r="Z50" s="651"/>
      <c r="AA50" s="651"/>
    </row>
    <row r="51" spans="4:27" s="156" customFormat="1" ht="15">
      <c r="D51" s="157"/>
      <c r="E51" s="157"/>
      <c r="F51" s="157"/>
      <c r="V51" s="651"/>
      <c r="W51" s="651"/>
      <c r="X51" s="651"/>
      <c r="Y51" s="651"/>
      <c r="Z51" s="651"/>
      <c r="AA51" s="651"/>
    </row>
    <row r="52" spans="5:27" s="156" customFormat="1" ht="18" customHeight="1">
      <c r="E52" s="162"/>
      <c r="G52" s="157"/>
      <c r="H52" s="157"/>
      <c r="I52" s="157"/>
      <c r="V52" s="651"/>
      <c r="W52" s="651"/>
      <c r="X52" s="651"/>
      <c r="Y52" s="651"/>
      <c r="Z52" s="651"/>
      <c r="AA52" s="651"/>
    </row>
    <row r="53" spans="5:27" s="156" customFormat="1" ht="15">
      <c r="E53" s="162"/>
      <c r="G53" s="157"/>
      <c r="H53" s="157"/>
      <c r="I53" s="157"/>
      <c r="V53" s="651"/>
      <c r="W53" s="651"/>
      <c r="X53" s="651"/>
      <c r="Y53" s="651"/>
      <c r="Z53" s="651"/>
      <c r="AA53" s="651"/>
    </row>
    <row r="54" spans="5:27" s="156" customFormat="1" ht="15">
      <c r="E54" s="162"/>
      <c r="V54" s="651"/>
      <c r="W54" s="651"/>
      <c r="X54" s="651"/>
      <c r="Y54" s="651"/>
      <c r="Z54" s="651"/>
      <c r="AA54" s="651"/>
    </row>
    <row r="55" spans="5:27" s="156" customFormat="1" ht="48" customHeight="1">
      <c r="E55" s="162"/>
      <c r="V55" s="651"/>
      <c r="W55" s="651"/>
      <c r="X55" s="651"/>
      <c r="Y55" s="651"/>
      <c r="Z55" s="651"/>
      <c r="AA55" s="651"/>
    </row>
    <row r="56" spans="3:27" s="156" customFormat="1" ht="15">
      <c r="C56" s="163"/>
      <c r="D56" s="163"/>
      <c r="E56" s="162"/>
      <c r="V56" s="651"/>
      <c r="W56" s="651"/>
      <c r="X56" s="651"/>
      <c r="Y56" s="651"/>
      <c r="Z56" s="651"/>
      <c r="AA56" s="651"/>
    </row>
    <row r="57" spans="3:27" s="156" customFormat="1" ht="15">
      <c r="C57" s="163"/>
      <c r="D57" s="163"/>
      <c r="E57" s="162"/>
      <c r="V57" s="651"/>
      <c r="W57" s="651"/>
      <c r="X57" s="651"/>
      <c r="Y57" s="651"/>
      <c r="Z57" s="651"/>
      <c r="AA57" s="651"/>
    </row>
    <row r="58" spans="3:27" s="156" customFormat="1" ht="15">
      <c r="C58" s="163"/>
      <c r="D58" s="163"/>
      <c r="E58" s="162"/>
      <c r="V58" s="651"/>
      <c r="W58" s="651"/>
      <c r="X58" s="651"/>
      <c r="Y58" s="651"/>
      <c r="Z58" s="651"/>
      <c r="AA58" s="651"/>
    </row>
    <row r="59" spans="3:27" s="156" customFormat="1" ht="15">
      <c r="C59" s="163"/>
      <c r="D59" s="163"/>
      <c r="E59" s="162"/>
      <c r="V59" s="651"/>
      <c r="W59" s="651"/>
      <c r="X59" s="651"/>
      <c r="Y59" s="651"/>
      <c r="Z59" s="651"/>
      <c r="AA59" s="651"/>
    </row>
    <row r="60" spans="3:27" s="156" customFormat="1" ht="15">
      <c r="C60" s="163"/>
      <c r="D60" s="163"/>
      <c r="E60" s="162"/>
      <c r="V60" s="651"/>
      <c r="W60" s="651"/>
      <c r="X60" s="651"/>
      <c r="Y60" s="651"/>
      <c r="Z60" s="651"/>
      <c r="AA60" s="651"/>
    </row>
    <row r="61" spans="3:27" s="156" customFormat="1" ht="15">
      <c r="C61" s="163"/>
      <c r="D61" s="163"/>
      <c r="E61" s="162"/>
      <c r="V61" s="651"/>
      <c r="W61" s="651"/>
      <c r="X61" s="651"/>
      <c r="Y61" s="651"/>
      <c r="Z61" s="651"/>
      <c r="AA61" s="651"/>
    </row>
    <row r="62" spans="3:27" s="156" customFormat="1" ht="15">
      <c r="C62" s="163"/>
      <c r="D62" s="163"/>
      <c r="E62" s="162"/>
      <c r="V62" s="651"/>
      <c r="W62" s="651"/>
      <c r="X62" s="651"/>
      <c r="Y62" s="651"/>
      <c r="Z62" s="651"/>
      <c r="AA62" s="651"/>
    </row>
    <row r="63" spans="3:27" s="156" customFormat="1" ht="15">
      <c r="C63" s="163"/>
      <c r="D63" s="163"/>
      <c r="E63" s="162"/>
      <c r="V63" s="651"/>
      <c r="W63" s="651"/>
      <c r="X63" s="651"/>
      <c r="Y63" s="651"/>
      <c r="Z63" s="651"/>
      <c r="AA63" s="651"/>
    </row>
    <row r="64" spans="3:27" s="156" customFormat="1" ht="15">
      <c r="C64" s="163"/>
      <c r="D64" s="163"/>
      <c r="E64" s="162"/>
      <c r="V64" s="651"/>
      <c r="W64" s="651"/>
      <c r="X64" s="651"/>
      <c r="Y64" s="651"/>
      <c r="Z64" s="651"/>
      <c r="AA64" s="651"/>
    </row>
    <row r="65" spans="3:27" s="156" customFormat="1" ht="15">
      <c r="C65" s="163"/>
      <c r="D65" s="163"/>
      <c r="E65" s="162"/>
      <c r="V65" s="651"/>
      <c r="W65" s="651"/>
      <c r="X65" s="651"/>
      <c r="Y65" s="651"/>
      <c r="Z65" s="651"/>
      <c r="AA65" s="651"/>
    </row>
    <row r="66" spans="3:27" s="156" customFormat="1" ht="15">
      <c r="C66" s="163"/>
      <c r="D66" s="163"/>
      <c r="E66" s="162"/>
      <c r="V66" s="651"/>
      <c r="W66" s="651"/>
      <c r="X66" s="651"/>
      <c r="Y66" s="651"/>
      <c r="Z66" s="651"/>
      <c r="AA66" s="651"/>
    </row>
    <row r="67" spans="3:27" s="156" customFormat="1" ht="15">
      <c r="C67" s="163"/>
      <c r="D67" s="163"/>
      <c r="E67" s="162"/>
      <c r="V67" s="651"/>
      <c r="W67" s="651"/>
      <c r="X67" s="651"/>
      <c r="Y67" s="651"/>
      <c r="Z67" s="651"/>
      <c r="AA67" s="651"/>
    </row>
    <row r="68" spans="3:27" s="156" customFormat="1" ht="15">
      <c r="C68" s="163"/>
      <c r="D68" s="163"/>
      <c r="E68" s="162"/>
      <c r="V68" s="651"/>
      <c r="W68" s="651"/>
      <c r="X68" s="651"/>
      <c r="Y68" s="651"/>
      <c r="Z68" s="651"/>
      <c r="AA68" s="651"/>
    </row>
    <row r="69" spans="3:27" s="156" customFormat="1" ht="15">
      <c r="C69" s="163"/>
      <c r="D69" s="163"/>
      <c r="E69" s="162"/>
      <c r="V69" s="651"/>
      <c r="W69" s="651"/>
      <c r="X69" s="651"/>
      <c r="Y69" s="651"/>
      <c r="Z69" s="651"/>
      <c r="AA69" s="651"/>
    </row>
    <row r="70" spans="3:27" s="156" customFormat="1" ht="15">
      <c r="C70" s="163"/>
      <c r="D70" s="163"/>
      <c r="E70" s="162"/>
      <c r="V70" s="651"/>
      <c r="W70" s="651"/>
      <c r="X70" s="651"/>
      <c r="Y70" s="651"/>
      <c r="Z70" s="651"/>
      <c r="AA70" s="651"/>
    </row>
    <row r="71" spans="3:27" s="156" customFormat="1" ht="15">
      <c r="C71" s="163"/>
      <c r="D71" s="163"/>
      <c r="E71" s="162"/>
      <c r="V71" s="651"/>
      <c r="W71" s="651"/>
      <c r="X71" s="651"/>
      <c r="Y71" s="651"/>
      <c r="Z71" s="651"/>
      <c r="AA71" s="651"/>
    </row>
    <row r="72" spans="3:27" s="156" customFormat="1" ht="15">
      <c r="C72" s="163"/>
      <c r="D72" s="163"/>
      <c r="E72" s="162"/>
      <c r="V72" s="651"/>
      <c r="W72" s="651"/>
      <c r="X72" s="651"/>
      <c r="Y72" s="651"/>
      <c r="Z72" s="651"/>
      <c r="AA72" s="651"/>
    </row>
    <row r="73" spans="3:27" s="156" customFormat="1" ht="15">
      <c r="C73" s="163"/>
      <c r="D73" s="163"/>
      <c r="E73" s="162"/>
      <c r="V73" s="651"/>
      <c r="W73" s="651"/>
      <c r="X73" s="651"/>
      <c r="Y73" s="651"/>
      <c r="Z73" s="651"/>
      <c r="AA73" s="651"/>
    </row>
    <row r="74" spans="3:27" s="156" customFormat="1" ht="15">
      <c r="C74" s="163"/>
      <c r="D74" s="163"/>
      <c r="E74" s="162"/>
      <c r="V74" s="651"/>
      <c r="W74" s="651"/>
      <c r="X74" s="651"/>
      <c r="Y74" s="651"/>
      <c r="Z74" s="651"/>
      <c r="AA74" s="651"/>
    </row>
    <row r="75" spans="3:27" s="156" customFormat="1" ht="15">
      <c r="C75" s="163"/>
      <c r="D75" s="163"/>
      <c r="E75" s="162"/>
      <c r="V75" s="651"/>
      <c r="W75" s="651"/>
      <c r="X75" s="651"/>
      <c r="Y75" s="651"/>
      <c r="Z75" s="651"/>
      <c r="AA75" s="651"/>
    </row>
    <row r="76" spans="3:27" s="156" customFormat="1" ht="15">
      <c r="C76" s="163"/>
      <c r="D76" s="163"/>
      <c r="E76" s="162"/>
      <c r="V76" s="651"/>
      <c r="W76" s="651"/>
      <c r="X76" s="651"/>
      <c r="Y76" s="651"/>
      <c r="Z76" s="651"/>
      <c r="AA76" s="651"/>
    </row>
    <row r="77" spans="3:27" s="156" customFormat="1" ht="15">
      <c r="C77" s="163"/>
      <c r="D77" s="163"/>
      <c r="E77" s="162"/>
      <c r="V77" s="651"/>
      <c r="W77" s="651"/>
      <c r="X77" s="651"/>
      <c r="Y77" s="651"/>
      <c r="Z77" s="651"/>
      <c r="AA77" s="651"/>
    </row>
    <row r="78" spans="3:27" s="156" customFormat="1" ht="15">
      <c r="C78" s="163"/>
      <c r="D78" s="163"/>
      <c r="E78" s="162"/>
      <c r="V78" s="651"/>
      <c r="W78" s="651"/>
      <c r="X78" s="651"/>
      <c r="Y78" s="651"/>
      <c r="Z78" s="651"/>
      <c r="AA78" s="651"/>
    </row>
    <row r="79" spans="3:27" s="156" customFormat="1" ht="15">
      <c r="C79" s="163"/>
      <c r="D79" s="163"/>
      <c r="E79" s="162"/>
      <c r="V79" s="651"/>
      <c r="W79" s="651"/>
      <c r="X79" s="651"/>
      <c r="Y79" s="651"/>
      <c r="Z79" s="651"/>
      <c r="AA79" s="651"/>
    </row>
    <row r="80" spans="3:27" s="156" customFormat="1" ht="15">
      <c r="C80" s="163"/>
      <c r="D80" s="163"/>
      <c r="E80" s="162"/>
      <c r="V80" s="651"/>
      <c r="W80" s="651"/>
      <c r="X80" s="651"/>
      <c r="Y80" s="651"/>
      <c r="Z80" s="651"/>
      <c r="AA80" s="651"/>
    </row>
    <row r="81" spans="3:27" s="156" customFormat="1" ht="15">
      <c r="C81" s="163"/>
      <c r="D81" s="163"/>
      <c r="E81" s="162"/>
      <c r="V81" s="651"/>
      <c r="W81" s="651"/>
      <c r="X81" s="651"/>
      <c r="Y81" s="651"/>
      <c r="Z81" s="651"/>
      <c r="AA81" s="651"/>
    </row>
    <row r="82" spans="3:27" s="156" customFormat="1" ht="15">
      <c r="C82" s="163"/>
      <c r="D82" s="163"/>
      <c r="E82" s="162"/>
      <c r="V82" s="651"/>
      <c r="W82" s="651"/>
      <c r="X82" s="651"/>
      <c r="Y82" s="651"/>
      <c r="Z82" s="651"/>
      <c r="AA82" s="651"/>
    </row>
    <row r="83" spans="3:27" s="156" customFormat="1" ht="15">
      <c r="C83" s="163"/>
      <c r="D83" s="163"/>
      <c r="E83" s="162"/>
      <c r="V83" s="651"/>
      <c r="W83" s="651"/>
      <c r="X83" s="651"/>
      <c r="Y83" s="651"/>
      <c r="Z83" s="651"/>
      <c r="AA83" s="651"/>
    </row>
    <row r="84" spans="3:27" s="156" customFormat="1" ht="15">
      <c r="C84" s="163"/>
      <c r="D84" s="163"/>
      <c r="E84" s="162"/>
      <c r="V84" s="651"/>
      <c r="W84" s="651"/>
      <c r="X84" s="651"/>
      <c r="Y84" s="651"/>
      <c r="Z84" s="651"/>
      <c r="AA84" s="651"/>
    </row>
    <row r="85" spans="3:27" s="156" customFormat="1" ht="15">
      <c r="C85" s="163"/>
      <c r="D85" s="163"/>
      <c r="E85" s="162"/>
      <c r="V85" s="651"/>
      <c r="W85" s="651"/>
      <c r="X85" s="651"/>
      <c r="Y85" s="651"/>
      <c r="Z85" s="651"/>
      <c r="AA85" s="651"/>
    </row>
    <row r="86" spans="3:27" s="156" customFormat="1" ht="15">
      <c r="C86" s="163"/>
      <c r="D86" s="163"/>
      <c r="E86" s="162"/>
      <c r="V86" s="651"/>
      <c r="W86" s="651"/>
      <c r="X86" s="651"/>
      <c r="Y86" s="651"/>
      <c r="Z86" s="651"/>
      <c r="AA86" s="651"/>
    </row>
    <row r="87" spans="3:27" s="156" customFormat="1" ht="15">
      <c r="C87" s="163"/>
      <c r="D87" s="163"/>
      <c r="E87" s="162"/>
      <c r="V87" s="651"/>
      <c r="W87" s="651"/>
      <c r="X87" s="651"/>
      <c r="Y87" s="651"/>
      <c r="Z87" s="651"/>
      <c r="AA87" s="651"/>
    </row>
    <row r="88" spans="3:27" s="156" customFormat="1" ht="15">
      <c r="C88" s="163"/>
      <c r="D88" s="163"/>
      <c r="E88" s="162"/>
      <c r="V88" s="651"/>
      <c r="W88" s="651"/>
      <c r="X88" s="651"/>
      <c r="Y88" s="651"/>
      <c r="Z88" s="651"/>
      <c r="AA88" s="651"/>
    </row>
    <row r="89" spans="3:27" s="156" customFormat="1" ht="15">
      <c r="C89" s="163"/>
      <c r="D89" s="163"/>
      <c r="E89" s="162"/>
      <c r="V89" s="651"/>
      <c r="W89" s="651"/>
      <c r="X89" s="651"/>
      <c r="Y89" s="651"/>
      <c r="Z89" s="651"/>
      <c r="AA89" s="651"/>
    </row>
    <row r="90" spans="3:27" s="156" customFormat="1" ht="15">
      <c r="C90" s="163"/>
      <c r="D90" s="163"/>
      <c r="E90" s="162"/>
      <c r="V90" s="651"/>
      <c r="W90" s="651"/>
      <c r="X90" s="651"/>
      <c r="Y90" s="651"/>
      <c r="Z90" s="651"/>
      <c r="AA90" s="651"/>
    </row>
    <row r="91" spans="3:45" s="156" customFormat="1" ht="15">
      <c r="C91" s="163"/>
      <c r="D91" s="163"/>
      <c r="E91" s="162"/>
      <c r="V91" s="651"/>
      <c r="W91" s="651"/>
      <c r="X91" s="651"/>
      <c r="Y91" s="651"/>
      <c r="Z91" s="651"/>
      <c r="AA91" s="651"/>
      <c r="AP91" s="158"/>
      <c r="AQ91" s="158"/>
      <c r="AR91" s="158"/>
      <c r="AS91" s="158"/>
    </row>
    <row r="92" spans="3:41" s="156" customFormat="1" ht="24" customHeight="1">
      <c r="C92" s="163"/>
      <c r="D92" s="163"/>
      <c r="E92" s="162"/>
      <c r="O92" s="158"/>
      <c r="P92" s="158"/>
      <c r="Q92" s="158"/>
      <c r="R92" s="158"/>
      <c r="S92" s="158"/>
      <c r="T92" s="158"/>
      <c r="U92" s="158"/>
      <c r="V92" s="652"/>
      <c r="W92" s="652"/>
      <c r="X92" s="652"/>
      <c r="Y92" s="652"/>
      <c r="Z92" s="652"/>
      <c r="AA92" s="652"/>
      <c r="AB92" s="158"/>
      <c r="AC92" s="158"/>
      <c r="AD92" s="158"/>
      <c r="AE92" s="158"/>
      <c r="AF92" s="158"/>
      <c r="AG92" s="158"/>
      <c r="AH92" s="158"/>
      <c r="AI92" s="158"/>
      <c r="AJ92" s="158"/>
      <c r="AK92" s="158"/>
      <c r="AL92" s="158"/>
      <c r="AM92" s="158"/>
      <c r="AN92" s="158"/>
      <c r="AO92" s="158"/>
    </row>
    <row r="93" spans="3:45" s="158" customFormat="1" ht="24" customHeight="1">
      <c r="C93" s="163"/>
      <c r="D93" s="163"/>
      <c r="E93" s="164"/>
      <c r="O93" s="156"/>
      <c r="P93" s="156"/>
      <c r="Q93" s="156"/>
      <c r="R93" s="156"/>
      <c r="S93" s="156"/>
      <c r="T93" s="156"/>
      <c r="U93" s="156"/>
      <c r="V93" s="651"/>
      <c r="W93" s="651"/>
      <c r="X93" s="651"/>
      <c r="Y93" s="651"/>
      <c r="Z93" s="651"/>
      <c r="AA93" s="651"/>
      <c r="AB93" s="156"/>
      <c r="AC93" s="156"/>
      <c r="AD93" s="156"/>
      <c r="AE93" s="156"/>
      <c r="AF93" s="156"/>
      <c r="AG93" s="156"/>
      <c r="AH93" s="156"/>
      <c r="AI93" s="156"/>
      <c r="AJ93" s="156"/>
      <c r="AK93" s="156"/>
      <c r="AL93" s="156"/>
      <c r="AM93" s="156"/>
      <c r="AN93" s="156"/>
      <c r="AO93" s="156"/>
      <c r="AP93" s="156"/>
      <c r="AQ93" s="156"/>
      <c r="AR93" s="156"/>
      <c r="AS93" s="156"/>
    </row>
    <row r="94" spans="3:27" s="156" customFormat="1" ht="84" customHeight="1">
      <c r="C94" s="163"/>
      <c r="D94" s="163"/>
      <c r="E94" s="162"/>
      <c r="V94" s="651"/>
      <c r="W94" s="651"/>
      <c r="X94" s="651"/>
      <c r="Y94" s="651"/>
      <c r="Z94" s="651"/>
      <c r="AA94" s="651"/>
    </row>
    <row r="95" spans="3:27" s="156" customFormat="1" ht="15">
      <c r="C95" s="163"/>
      <c r="D95" s="163"/>
      <c r="E95" s="162"/>
      <c r="V95" s="651"/>
      <c r="W95" s="651"/>
      <c r="X95" s="651"/>
      <c r="Y95" s="651"/>
      <c r="Z95" s="651"/>
      <c r="AA95" s="651"/>
    </row>
    <row r="96" spans="3:27" s="156" customFormat="1" ht="15">
      <c r="C96" s="163"/>
      <c r="D96" s="163"/>
      <c r="E96" s="162"/>
      <c r="V96" s="651"/>
      <c r="W96" s="651"/>
      <c r="X96" s="651"/>
      <c r="Y96" s="651"/>
      <c r="Z96" s="651"/>
      <c r="AA96" s="651"/>
    </row>
    <row r="97" spans="3:27" s="156" customFormat="1" ht="15">
      <c r="C97" s="163"/>
      <c r="D97" s="163"/>
      <c r="E97" s="162"/>
      <c r="V97" s="651"/>
      <c r="W97" s="651"/>
      <c r="X97" s="651"/>
      <c r="Y97" s="651"/>
      <c r="Z97" s="651"/>
      <c r="AA97" s="651"/>
    </row>
    <row r="98" spans="3:27" s="156" customFormat="1" ht="15">
      <c r="C98" s="163"/>
      <c r="D98" s="163"/>
      <c r="E98" s="162"/>
      <c r="V98" s="651"/>
      <c r="W98" s="651"/>
      <c r="X98" s="651"/>
      <c r="Y98" s="651"/>
      <c r="Z98" s="651"/>
      <c r="AA98" s="651"/>
    </row>
    <row r="99" spans="3:27" s="156" customFormat="1" ht="15">
      <c r="C99" s="163"/>
      <c r="D99" s="163"/>
      <c r="E99" s="162"/>
      <c r="V99" s="651"/>
      <c r="W99" s="651"/>
      <c r="X99" s="651"/>
      <c r="Y99" s="651"/>
      <c r="Z99" s="651"/>
      <c r="AA99" s="651"/>
    </row>
    <row r="100" spans="3:27" s="156" customFormat="1" ht="15">
      <c r="C100" s="163"/>
      <c r="D100" s="163"/>
      <c r="E100" s="162"/>
      <c r="V100" s="651"/>
      <c r="W100" s="651"/>
      <c r="X100" s="651"/>
      <c r="Y100" s="651"/>
      <c r="Z100" s="651"/>
      <c r="AA100" s="651"/>
    </row>
    <row r="101" spans="3:27" s="156" customFormat="1" ht="15">
      <c r="C101" s="163"/>
      <c r="D101" s="163"/>
      <c r="E101" s="162"/>
      <c r="V101" s="651"/>
      <c r="W101" s="651"/>
      <c r="X101" s="651"/>
      <c r="Y101" s="651"/>
      <c r="Z101" s="651"/>
      <c r="AA101" s="651"/>
    </row>
    <row r="102" spans="3:27" s="156" customFormat="1" ht="15">
      <c r="C102" s="163"/>
      <c r="D102" s="163"/>
      <c r="E102" s="162"/>
      <c r="V102" s="651"/>
      <c r="W102" s="651"/>
      <c r="X102" s="651"/>
      <c r="Y102" s="651"/>
      <c r="Z102" s="651"/>
      <c r="AA102" s="651"/>
    </row>
    <row r="103" spans="3:27" s="156" customFormat="1" ht="15">
      <c r="C103" s="163"/>
      <c r="D103" s="163"/>
      <c r="E103" s="162"/>
      <c r="V103" s="651"/>
      <c r="W103" s="651"/>
      <c r="X103" s="651"/>
      <c r="Y103" s="651"/>
      <c r="Z103" s="651"/>
      <c r="AA103" s="651"/>
    </row>
    <row r="104" spans="3:27" s="156" customFormat="1" ht="15">
      <c r="C104" s="163"/>
      <c r="D104" s="163"/>
      <c r="E104" s="162"/>
      <c r="V104" s="651"/>
      <c r="W104" s="651"/>
      <c r="X104" s="651"/>
      <c r="Y104" s="651"/>
      <c r="Z104" s="651"/>
      <c r="AA104" s="651"/>
    </row>
    <row r="105" spans="3:27" s="156" customFormat="1" ht="15">
      <c r="C105" s="163"/>
      <c r="D105" s="163"/>
      <c r="E105" s="162"/>
      <c r="V105" s="651"/>
      <c r="W105" s="651"/>
      <c r="X105" s="651"/>
      <c r="Y105" s="651"/>
      <c r="Z105" s="651"/>
      <c r="AA105" s="651"/>
    </row>
    <row r="106" spans="3:27" s="156" customFormat="1" ht="15">
      <c r="C106" s="163"/>
      <c r="D106" s="163"/>
      <c r="E106" s="162"/>
      <c r="V106" s="651"/>
      <c r="W106" s="651"/>
      <c r="X106" s="651"/>
      <c r="Y106" s="651"/>
      <c r="Z106" s="651"/>
      <c r="AA106" s="651"/>
    </row>
    <row r="107" spans="3:27" s="156" customFormat="1" ht="15">
      <c r="C107" s="163"/>
      <c r="D107" s="163"/>
      <c r="E107" s="162"/>
      <c r="V107" s="651"/>
      <c r="W107" s="651"/>
      <c r="X107" s="651"/>
      <c r="Y107" s="651"/>
      <c r="Z107" s="651"/>
      <c r="AA107" s="651"/>
    </row>
    <row r="108" spans="5:27" s="156" customFormat="1" ht="15">
      <c r="E108" s="162"/>
      <c r="V108" s="651"/>
      <c r="W108" s="651"/>
      <c r="X108" s="651"/>
      <c r="Y108" s="651"/>
      <c r="Z108" s="651"/>
      <c r="AA108" s="651"/>
    </row>
    <row r="109" spans="5:27" s="156" customFormat="1" ht="15">
      <c r="E109" s="162"/>
      <c r="V109" s="651"/>
      <c r="W109" s="651"/>
      <c r="X109" s="651"/>
      <c r="Y109" s="651"/>
      <c r="Z109" s="651"/>
      <c r="AA109" s="651"/>
    </row>
    <row r="110" spans="5:27" s="156" customFormat="1" ht="15">
      <c r="E110" s="162"/>
      <c r="V110" s="651"/>
      <c r="W110" s="651"/>
      <c r="X110" s="651"/>
      <c r="Y110" s="651"/>
      <c r="Z110" s="651"/>
      <c r="AA110" s="651"/>
    </row>
    <row r="111" spans="5:27" s="156" customFormat="1" ht="15">
      <c r="E111" s="162"/>
      <c r="V111" s="651"/>
      <c r="W111" s="651"/>
      <c r="X111" s="651"/>
      <c r="Y111" s="651"/>
      <c r="Z111" s="651"/>
      <c r="AA111" s="651"/>
    </row>
    <row r="112" spans="5:27" s="156" customFormat="1" ht="15">
      <c r="E112" s="162"/>
      <c r="V112" s="651"/>
      <c r="W112" s="651"/>
      <c r="X112" s="651"/>
      <c r="Y112" s="651"/>
      <c r="Z112" s="651"/>
      <c r="AA112" s="651"/>
    </row>
    <row r="113" spans="5:27" s="156" customFormat="1" ht="15">
      <c r="E113" s="162"/>
      <c r="V113" s="651"/>
      <c r="W113" s="651"/>
      <c r="X113" s="651"/>
      <c r="Y113" s="651"/>
      <c r="Z113" s="651"/>
      <c r="AA113" s="651"/>
    </row>
    <row r="114" spans="2:27" s="156" customFormat="1" ht="15">
      <c r="B114" s="165"/>
      <c r="E114" s="162"/>
      <c r="V114" s="651"/>
      <c r="W114" s="651"/>
      <c r="X114" s="651"/>
      <c r="Y114" s="651"/>
      <c r="Z114" s="651"/>
      <c r="AA114" s="651"/>
    </row>
    <row r="115" spans="5:27" s="156" customFormat="1" ht="15">
      <c r="E115" s="162"/>
      <c r="V115" s="651"/>
      <c r="W115" s="651"/>
      <c r="X115" s="651"/>
      <c r="Y115" s="651"/>
      <c r="Z115" s="651"/>
      <c r="AA115" s="651"/>
    </row>
    <row r="116" spans="5:27" s="156" customFormat="1" ht="15">
      <c r="E116" s="162"/>
      <c r="V116" s="651"/>
      <c r="W116" s="651"/>
      <c r="X116" s="651"/>
      <c r="Y116" s="651"/>
      <c r="Z116" s="651"/>
      <c r="AA116" s="651"/>
    </row>
    <row r="117" spans="5:27" s="156" customFormat="1" ht="15">
      <c r="E117" s="162"/>
      <c r="V117" s="651"/>
      <c r="W117" s="651"/>
      <c r="X117" s="651"/>
      <c r="Y117" s="651"/>
      <c r="Z117" s="651"/>
      <c r="AA117" s="651"/>
    </row>
    <row r="118" spans="5:27" s="156" customFormat="1" ht="15">
      <c r="E118" s="162"/>
      <c r="V118" s="651"/>
      <c r="W118" s="651"/>
      <c r="X118" s="651"/>
      <c r="Y118" s="651"/>
      <c r="Z118" s="651"/>
      <c r="AA118" s="651"/>
    </row>
    <row r="119" spans="5:27" s="156" customFormat="1" ht="15">
      <c r="E119" s="162"/>
      <c r="V119" s="651"/>
      <c r="W119" s="651"/>
      <c r="X119" s="651"/>
      <c r="Y119" s="651"/>
      <c r="Z119" s="651"/>
      <c r="AA119" s="651"/>
    </row>
    <row r="120" spans="5:27" s="156" customFormat="1" ht="15">
      <c r="E120" s="162"/>
      <c r="V120" s="651"/>
      <c r="W120" s="651"/>
      <c r="X120" s="651"/>
      <c r="Y120" s="651"/>
      <c r="Z120" s="651"/>
      <c r="AA120" s="651"/>
    </row>
    <row r="121" spans="5:27" s="156" customFormat="1" ht="15">
      <c r="E121" s="162"/>
      <c r="V121" s="651"/>
      <c r="W121" s="651"/>
      <c r="X121" s="651"/>
      <c r="Y121" s="651"/>
      <c r="Z121" s="651"/>
      <c r="AA121" s="651"/>
    </row>
    <row r="122" spans="5:27" s="156" customFormat="1" ht="15">
      <c r="E122" s="162"/>
      <c r="V122" s="651"/>
      <c r="W122" s="651"/>
      <c r="X122" s="651"/>
      <c r="Y122" s="651"/>
      <c r="Z122" s="651"/>
      <c r="AA122" s="651"/>
    </row>
    <row r="123" spans="5:27" s="156" customFormat="1" ht="15">
      <c r="E123" s="162"/>
      <c r="V123" s="651"/>
      <c r="W123" s="651"/>
      <c r="X123" s="651"/>
      <c r="Y123" s="651"/>
      <c r="Z123" s="651"/>
      <c r="AA123" s="651"/>
    </row>
    <row r="124" spans="5:27" s="156" customFormat="1" ht="15">
      <c r="E124" s="162"/>
      <c r="V124" s="651"/>
      <c r="W124" s="651"/>
      <c r="X124" s="651"/>
      <c r="Y124" s="651"/>
      <c r="Z124" s="651"/>
      <c r="AA124" s="651"/>
    </row>
    <row r="125" spans="5:27" s="156" customFormat="1" ht="15">
      <c r="E125" s="162"/>
      <c r="V125" s="651"/>
      <c r="W125" s="651"/>
      <c r="X125" s="651"/>
      <c r="Y125" s="651"/>
      <c r="Z125" s="651"/>
      <c r="AA125" s="651"/>
    </row>
    <row r="126" spans="5:27" s="156" customFormat="1" ht="15">
      <c r="E126" s="162"/>
      <c r="V126" s="651"/>
      <c r="W126" s="651"/>
      <c r="X126" s="651"/>
      <c r="Y126" s="651"/>
      <c r="Z126" s="651"/>
      <c r="AA126" s="651"/>
    </row>
    <row r="127" spans="5:27" s="156" customFormat="1" ht="15">
      <c r="E127" s="162"/>
      <c r="V127" s="651"/>
      <c r="W127" s="651"/>
      <c r="X127" s="651"/>
      <c r="Y127" s="651"/>
      <c r="Z127" s="651"/>
      <c r="AA127" s="651"/>
    </row>
    <row r="128" spans="5:27" s="156" customFormat="1" ht="15">
      <c r="E128" s="162"/>
      <c r="V128" s="651"/>
      <c r="W128" s="651"/>
      <c r="X128" s="651"/>
      <c r="Y128" s="651"/>
      <c r="Z128" s="651"/>
      <c r="AA128" s="651"/>
    </row>
    <row r="129" spans="5:27" s="156" customFormat="1" ht="15">
      <c r="E129" s="162"/>
      <c r="V129" s="651"/>
      <c r="W129" s="651"/>
      <c r="X129" s="651"/>
      <c r="Y129" s="651"/>
      <c r="Z129" s="651"/>
      <c r="AA129" s="651"/>
    </row>
    <row r="130" spans="5:27" s="156" customFormat="1" ht="15">
      <c r="E130" s="162"/>
      <c r="V130" s="651"/>
      <c r="W130" s="651"/>
      <c r="X130" s="651"/>
      <c r="Y130" s="651"/>
      <c r="Z130" s="651"/>
      <c r="AA130" s="651"/>
    </row>
    <row r="131" spans="5:27" s="156" customFormat="1" ht="15">
      <c r="E131" s="162"/>
      <c r="V131" s="651"/>
      <c r="W131" s="651"/>
      <c r="X131" s="651"/>
      <c r="Y131" s="651"/>
      <c r="Z131" s="651"/>
      <c r="AA131" s="651"/>
    </row>
    <row r="132" spans="5:27" s="156" customFormat="1" ht="15">
      <c r="E132" s="162"/>
      <c r="V132" s="651"/>
      <c r="W132" s="651"/>
      <c r="X132" s="651"/>
      <c r="Y132" s="651"/>
      <c r="Z132" s="651"/>
      <c r="AA132" s="651"/>
    </row>
    <row r="133" spans="5:27" s="156" customFormat="1" ht="15">
      <c r="E133" s="162"/>
      <c r="V133" s="651"/>
      <c r="W133" s="651"/>
      <c r="X133" s="651"/>
      <c r="Y133" s="651"/>
      <c r="Z133" s="651"/>
      <c r="AA133" s="651"/>
    </row>
    <row r="134" spans="5:27" s="156" customFormat="1" ht="15">
      <c r="E134" s="162"/>
      <c r="V134" s="651"/>
      <c r="W134" s="651"/>
      <c r="X134" s="651"/>
      <c r="Y134" s="651"/>
      <c r="Z134" s="651"/>
      <c r="AA134" s="651"/>
    </row>
    <row r="135" spans="5:27" s="156" customFormat="1" ht="15">
      <c r="E135" s="162"/>
      <c r="V135" s="651"/>
      <c r="W135" s="651"/>
      <c r="X135" s="651"/>
      <c r="Y135" s="651"/>
      <c r="Z135" s="651"/>
      <c r="AA135" s="651"/>
    </row>
    <row r="136" spans="5:27" s="156" customFormat="1" ht="15">
      <c r="E136" s="162"/>
      <c r="V136" s="651"/>
      <c r="W136" s="651"/>
      <c r="X136" s="651"/>
      <c r="Y136" s="651"/>
      <c r="Z136" s="651"/>
      <c r="AA136" s="651"/>
    </row>
    <row r="137" spans="5:27" s="156" customFormat="1" ht="15">
      <c r="E137" s="162"/>
      <c r="V137" s="651"/>
      <c r="W137" s="651"/>
      <c r="X137" s="651"/>
      <c r="Y137" s="651"/>
      <c r="Z137" s="651"/>
      <c r="AA137" s="651"/>
    </row>
    <row r="138" spans="5:27" s="156" customFormat="1" ht="15">
      <c r="E138" s="162"/>
      <c r="V138" s="651"/>
      <c r="W138" s="651"/>
      <c r="X138" s="651"/>
      <c r="Y138" s="651"/>
      <c r="Z138" s="651"/>
      <c r="AA138" s="651"/>
    </row>
    <row r="139" spans="5:27" s="156" customFormat="1" ht="15">
      <c r="E139" s="162"/>
      <c r="V139" s="651"/>
      <c r="W139" s="651"/>
      <c r="X139" s="651"/>
      <c r="Y139" s="651"/>
      <c r="Z139" s="651"/>
      <c r="AA139" s="651"/>
    </row>
    <row r="140" spans="5:27" s="156" customFormat="1" ht="15">
      <c r="E140" s="162"/>
      <c r="V140" s="651"/>
      <c r="W140" s="651"/>
      <c r="X140" s="651"/>
      <c r="Y140" s="651"/>
      <c r="Z140" s="651"/>
      <c r="AA140" s="651"/>
    </row>
    <row r="141" spans="5:27" s="156" customFormat="1" ht="15">
      <c r="E141" s="162"/>
      <c r="V141" s="651"/>
      <c r="W141" s="651"/>
      <c r="X141" s="651"/>
      <c r="Y141" s="651"/>
      <c r="Z141" s="651"/>
      <c r="AA141" s="651"/>
    </row>
    <row r="142" spans="5:27" s="156" customFormat="1" ht="15">
      <c r="E142" s="162"/>
      <c r="V142" s="651"/>
      <c r="W142" s="651"/>
      <c r="X142" s="651"/>
      <c r="Y142" s="651"/>
      <c r="Z142" s="651"/>
      <c r="AA142" s="651"/>
    </row>
    <row r="143" spans="5:27" s="156" customFormat="1" ht="15">
      <c r="E143" s="162"/>
      <c r="V143" s="651"/>
      <c r="W143" s="651"/>
      <c r="X143" s="651"/>
      <c r="Y143" s="651"/>
      <c r="Z143" s="651"/>
      <c r="AA143" s="651"/>
    </row>
    <row r="144" spans="5:27" s="156" customFormat="1" ht="15">
      <c r="E144" s="162"/>
      <c r="V144" s="651"/>
      <c r="W144" s="651"/>
      <c r="X144" s="651"/>
      <c r="Y144" s="651"/>
      <c r="Z144" s="651"/>
      <c r="AA144" s="651"/>
    </row>
    <row r="145" spans="5:27" s="156" customFormat="1" ht="15">
      <c r="E145" s="162"/>
      <c r="V145" s="651"/>
      <c r="W145" s="651"/>
      <c r="X145" s="651"/>
      <c r="Y145" s="651"/>
      <c r="Z145" s="651"/>
      <c r="AA145" s="651"/>
    </row>
    <row r="146" spans="5:27" s="156" customFormat="1" ht="15">
      <c r="E146" s="162"/>
      <c r="V146" s="651"/>
      <c r="W146" s="651"/>
      <c r="X146" s="651"/>
      <c r="Y146" s="651"/>
      <c r="Z146" s="651"/>
      <c r="AA146" s="651"/>
    </row>
    <row r="147" spans="5:27" s="156" customFormat="1" ht="15">
      <c r="E147" s="162"/>
      <c r="V147" s="651"/>
      <c r="W147" s="651"/>
      <c r="X147" s="651"/>
      <c r="Y147" s="651"/>
      <c r="Z147" s="651"/>
      <c r="AA147" s="651"/>
    </row>
    <row r="148" spans="5:27" s="156" customFormat="1" ht="15">
      <c r="E148" s="162"/>
      <c r="V148" s="651"/>
      <c r="W148" s="651"/>
      <c r="X148" s="651"/>
      <c r="Y148" s="651"/>
      <c r="Z148" s="651"/>
      <c r="AA148" s="651"/>
    </row>
    <row r="149" spans="5:27" s="156" customFormat="1" ht="15">
      <c r="E149" s="162"/>
      <c r="V149" s="651"/>
      <c r="W149" s="651"/>
      <c r="X149" s="651"/>
      <c r="Y149" s="651"/>
      <c r="Z149" s="651"/>
      <c r="AA149" s="651"/>
    </row>
    <row r="150" spans="5:27" s="156" customFormat="1" ht="15">
      <c r="E150" s="162"/>
      <c r="V150" s="651"/>
      <c r="W150" s="651"/>
      <c r="X150" s="651"/>
      <c r="Y150" s="651"/>
      <c r="Z150" s="651"/>
      <c r="AA150" s="651"/>
    </row>
    <row r="151" spans="5:27" s="156" customFormat="1" ht="15">
      <c r="E151" s="162"/>
      <c r="V151" s="651"/>
      <c r="W151" s="651"/>
      <c r="X151" s="651"/>
      <c r="Y151" s="651"/>
      <c r="Z151" s="651"/>
      <c r="AA151" s="651"/>
    </row>
    <row r="152" spans="5:27" s="156" customFormat="1" ht="15">
      <c r="E152" s="162"/>
      <c r="V152" s="651"/>
      <c r="W152" s="651"/>
      <c r="X152" s="651"/>
      <c r="Y152" s="651"/>
      <c r="Z152" s="651"/>
      <c r="AA152" s="651"/>
    </row>
    <row r="153" spans="5:27" s="156" customFormat="1" ht="15">
      <c r="E153" s="162"/>
      <c r="V153" s="651"/>
      <c r="W153" s="651"/>
      <c r="X153" s="651"/>
      <c r="Y153" s="651"/>
      <c r="Z153" s="651"/>
      <c r="AA153" s="651"/>
    </row>
    <row r="154" spans="5:27" s="156" customFormat="1" ht="15">
      <c r="E154" s="162"/>
      <c r="V154" s="651"/>
      <c r="W154" s="651"/>
      <c r="X154" s="651"/>
      <c r="Y154" s="651"/>
      <c r="Z154" s="651"/>
      <c r="AA154" s="651"/>
    </row>
    <row r="155" spans="5:27" s="156" customFormat="1" ht="15">
      <c r="E155" s="162"/>
      <c r="V155" s="651"/>
      <c r="W155" s="651"/>
      <c r="X155" s="651"/>
      <c r="Y155" s="651"/>
      <c r="Z155" s="651"/>
      <c r="AA155" s="651"/>
    </row>
    <row r="156" spans="5:27" s="156" customFormat="1" ht="15">
      <c r="E156" s="162"/>
      <c r="V156" s="651"/>
      <c r="W156" s="651"/>
      <c r="X156" s="651"/>
      <c r="Y156" s="651"/>
      <c r="Z156" s="651"/>
      <c r="AA156" s="651"/>
    </row>
    <row r="157" spans="5:27" s="156" customFormat="1" ht="15">
      <c r="E157" s="162"/>
      <c r="V157" s="651"/>
      <c r="W157" s="651"/>
      <c r="X157" s="651"/>
      <c r="Y157" s="651"/>
      <c r="Z157" s="651"/>
      <c r="AA157" s="651"/>
    </row>
    <row r="158" spans="5:27" s="156" customFormat="1" ht="15">
      <c r="E158" s="162"/>
      <c r="V158" s="651"/>
      <c r="W158" s="651"/>
      <c r="X158" s="651"/>
      <c r="Y158" s="651"/>
      <c r="Z158" s="651"/>
      <c r="AA158" s="651"/>
    </row>
    <row r="159" spans="5:27" s="156" customFormat="1" ht="15">
      <c r="E159" s="162"/>
      <c r="V159" s="651"/>
      <c r="W159" s="651"/>
      <c r="X159" s="651"/>
      <c r="Y159" s="651"/>
      <c r="Z159" s="651"/>
      <c r="AA159" s="651"/>
    </row>
    <row r="160" spans="5:27" s="156" customFormat="1" ht="15">
      <c r="E160" s="162"/>
      <c r="V160" s="651"/>
      <c r="W160" s="651"/>
      <c r="X160" s="651"/>
      <c r="Y160" s="651"/>
      <c r="Z160" s="651"/>
      <c r="AA160" s="651"/>
    </row>
    <row r="161" spans="5:27" s="156" customFormat="1" ht="15">
      <c r="E161" s="162"/>
      <c r="V161" s="651"/>
      <c r="W161" s="651"/>
      <c r="X161" s="651"/>
      <c r="Y161" s="651"/>
      <c r="Z161" s="651"/>
      <c r="AA161" s="651"/>
    </row>
    <row r="162" spans="5:27" s="156" customFormat="1" ht="15">
      <c r="E162" s="162"/>
      <c r="V162" s="651"/>
      <c r="W162" s="651"/>
      <c r="X162" s="651"/>
      <c r="Y162" s="651"/>
      <c r="Z162" s="651"/>
      <c r="AA162" s="651"/>
    </row>
    <row r="163" spans="5:27" s="156" customFormat="1" ht="15">
      <c r="E163" s="162"/>
      <c r="V163" s="651"/>
      <c r="W163" s="651"/>
      <c r="X163" s="651"/>
      <c r="Y163" s="651"/>
      <c r="Z163" s="651"/>
      <c r="AA163" s="651"/>
    </row>
    <row r="164" spans="5:27" s="156" customFormat="1" ht="15">
      <c r="E164" s="162"/>
      <c r="V164" s="651"/>
      <c r="W164" s="651"/>
      <c r="X164" s="651"/>
      <c r="Y164" s="651"/>
      <c r="Z164" s="651"/>
      <c r="AA164" s="651"/>
    </row>
    <row r="165" spans="5:27" s="156" customFormat="1" ht="15">
      <c r="E165" s="162"/>
      <c r="V165" s="651"/>
      <c r="W165" s="651"/>
      <c r="X165" s="651"/>
      <c r="Y165" s="651"/>
      <c r="Z165" s="651"/>
      <c r="AA165" s="651"/>
    </row>
    <row r="166" spans="5:27" s="156" customFormat="1" ht="15">
      <c r="E166" s="162"/>
      <c r="V166" s="651"/>
      <c r="W166" s="651"/>
      <c r="X166" s="651"/>
      <c r="Y166" s="651"/>
      <c r="Z166" s="651"/>
      <c r="AA166" s="651"/>
    </row>
    <row r="167" spans="5:27" s="156" customFormat="1" ht="15">
      <c r="E167" s="162"/>
      <c r="V167" s="651"/>
      <c r="W167" s="651"/>
      <c r="X167" s="651"/>
      <c r="Y167" s="651"/>
      <c r="Z167" s="651"/>
      <c r="AA167" s="651"/>
    </row>
    <row r="168" spans="5:27" s="156" customFormat="1" ht="15">
      <c r="E168" s="162"/>
      <c r="V168" s="651"/>
      <c r="W168" s="651"/>
      <c r="X168" s="651"/>
      <c r="Y168" s="651"/>
      <c r="Z168" s="651"/>
      <c r="AA168" s="651"/>
    </row>
    <row r="169" spans="5:27" s="156" customFormat="1" ht="15">
      <c r="E169" s="162"/>
      <c r="V169" s="651"/>
      <c r="W169" s="651"/>
      <c r="X169" s="651"/>
      <c r="Y169" s="651"/>
      <c r="Z169" s="651"/>
      <c r="AA169" s="651"/>
    </row>
    <row r="170" spans="5:27" s="156" customFormat="1" ht="15">
      <c r="E170" s="162"/>
      <c r="V170" s="651"/>
      <c r="W170" s="651"/>
      <c r="X170" s="651"/>
      <c r="Y170" s="651"/>
      <c r="Z170" s="651"/>
      <c r="AA170" s="651"/>
    </row>
    <row r="171" spans="5:27" s="156" customFormat="1" ht="15">
      <c r="E171" s="162"/>
      <c r="V171" s="651"/>
      <c r="W171" s="651"/>
      <c r="X171" s="651"/>
      <c r="Y171" s="651"/>
      <c r="Z171" s="651"/>
      <c r="AA171" s="651"/>
    </row>
    <row r="172" spans="5:27" s="156" customFormat="1" ht="15">
      <c r="E172" s="162"/>
      <c r="V172" s="651"/>
      <c r="W172" s="651"/>
      <c r="X172" s="651"/>
      <c r="Y172" s="651"/>
      <c r="Z172" s="651"/>
      <c r="AA172" s="651"/>
    </row>
    <row r="173" spans="5:27" s="156" customFormat="1" ht="15">
      <c r="E173" s="162"/>
      <c r="V173" s="651"/>
      <c r="W173" s="651"/>
      <c r="X173" s="651"/>
      <c r="Y173" s="651"/>
      <c r="Z173" s="651"/>
      <c r="AA173" s="651"/>
    </row>
    <row r="174" spans="5:27" s="156" customFormat="1" ht="15">
      <c r="E174" s="162"/>
      <c r="V174" s="651"/>
      <c r="W174" s="651"/>
      <c r="X174" s="651"/>
      <c r="Y174" s="651"/>
      <c r="Z174" s="651"/>
      <c r="AA174" s="651"/>
    </row>
    <row r="175" spans="5:27" s="156" customFormat="1" ht="15">
      <c r="E175" s="162"/>
      <c r="V175" s="651"/>
      <c r="W175" s="651"/>
      <c r="X175" s="651"/>
      <c r="Y175" s="651"/>
      <c r="Z175" s="651"/>
      <c r="AA175" s="651"/>
    </row>
    <row r="176" spans="5:27" s="156" customFormat="1" ht="15">
      <c r="E176" s="162"/>
      <c r="V176" s="651"/>
      <c r="W176" s="651"/>
      <c r="X176" s="651"/>
      <c r="Y176" s="651"/>
      <c r="Z176" s="651"/>
      <c r="AA176" s="651"/>
    </row>
    <row r="177" spans="5:27" s="156" customFormat="1" ht="15">
      <c r="E177" s="162"/>
      <c r="V177" s="651"/>
      <c r="W177" s="651"/>
      <c r="X177" s="651"/>
      <c r="Y177" s="651"/>
      <c r="Z177" s="651"/>
      <c r="AA177" s="651"/>
    </row>
    <row r="178" spans="5:27" s="156" customFormat="1" ht="15">
      <c r="E178" s="162"/>
      <c r="V178" s="651"/>
      <c r="W178" s="651"/>
      <c r="X178" s="651"/>
      <c r="Y178" s="651"/>
      <c r="Z178" s="651"/>
      <c r="AA178" s="651"/>
    </row>
    <row r="179" spans="5:27" s="156" customFormat="1" ht="15">
      <c r="E179" s="162"/>
      <c r="V179" s="651"/>
      <c r="W179" s="651"/>
      <c r="X179" s="651"/>
      <c r="Y179" s="651"/>
      <c r="Z179" s="651"/>
      <c r="AA179" s="651"/>
    </row>
    <row r="180" spans="5:27" s="156" customFormat="1" ht="15">
      <c r="E180" s="162"/>
      <c r="V180" s="651"/>
      <c r="W180" s="651"/>
      <c r="X180" s="651"/>
      <c r="Y180" s="651"/>
      <c r="Z180" s="651"/>
      <c r="AA180" s="651"/>
    </row>
    <row r="181" spans="5:27" s="156" customFormat="1" ht="15">
      <c r="E181" s="162"/>
      <c r="V181" s="651"/>
      <c r="W181" s="651"/>
      <c r="X181" s="651"/>
      <c r="Y181" s="651"/>
      <c r="Z181" s="651"/>
      <c r="AA181" s="651"/>
    </row>
    <row r="182" spans="5:27" s="156" customFormat="1" ht="15">
      <c r="E182" s="162"/>
      <c r="V182" s="651"/>
      <c r="W182" s="651"/>
      <c r="X182" s="651"/>
      <c r="Y182" s="651"/>
      <c r="Z182" s="651"/>
      <c r="AA182" s="651"/>
    </row>
    <row r="183" spans="5:27" s="156" customFormat="1" ht="15">
      <c r="E183" s="162"/>
      <c r="V183" s="651"/>
      <c r="W183" s="651"/>
      <c r="X183" s="651"/>
      <c r="Y183" s="651"/>
      <c r="Z183" s="651"/>
      <c r="AA183" s="651"/>
    </row>
    <row r="184" spans="5:27" s="156" customFormat="1" ht="15">
      <c r="E184" s="162"/>
      <c r="V184" s="651"/>
      <c r="W184" s="651"/>
      <c r="X184" s="651"/>
      <c r="Y184" s="651"/>
      <c r="Z184" s="651"/>
      <c r="AA184" s="651"/>
    </row>
    <row r="185" spans="5:27" s="156" customFormat="1" ht="15">
      <c r="E185" s="162"/>
      <c r="V185" s="651"/>
      <c r="W185" s="651"/>
      <c r="X185" s="651"/>
      <c r="Y185" s="651"/>
      <c r="Z185" s="651"/>
      <c r="AA185" s="651"/>
    </row>
    <row r="186" spans="5:27" s="156" customFormat="1" ht="15">
      <c r="E186" s="162"/>
      <c r="V186" s="651"/>
      <c r="W186" s="651"/>
      <c r="X186" s="651"/>
      <c r="Y186" s="651"/>
      <c r="Z186" s="651"/>
      <c r="AA186" s="651"/>
    </row>
    <row r="187" spans="5:27" s="156" customFormat="1" ht="15">
      <c r="E187" s="162"/>
      <c r="V187" s="651"/>
      <c r="W187" s="651"/>
      <c r="X187" s="651"/>
      <c r="Y187" s="651"/>
      <c r="Z187" s="651"/>
      <c r="AA187" s="651"/>
    </row>
    <row r="188" spans="5:27" s="156" customFormat="1" ht="15">
      <c r="E188" s="162"/>
      <c r="V188" s="651"/>
      <c r="W188" s="651"/>
      <c r="X188" s="651"/>
      <c r="Y188" s="651"/>
      <c r="Z188" s="651"/>
      <c r="AA188" s="651"/>
    </row>
    <row r="189" spans="5:27" s="156" customFormat="1" ht="15">
      <c r="E189" s="162"/>
      <c r="V189" s="651"/>
      <c r="W189" s="651"/>
      <c r="X189" s="651"/>
      <c r="Y189" s="651"/>
      <c r="Z189" s="651"/>
      <c r="AA189" s="651"/>
    </row>
    <row r="190" spans="5:27" s="156" customFormat="1" ht="15">
      <c r="E190" s="162"/>
      <c r="V190" s="651"/>
      <c r="W190" s="651"/>
      <c r="X190" s="651"/>
      <c r="Y190" s="651"/>
      <c r="Z190" s="651"/>
      <c r="AA190" s="651"/>
    </row>
    <row r="191" spans="5:27" s="156" customFormat="1" ht="15">
      <c r="E191" s="162"/>
      <c r="V191" s="651"/>
      <c r="W191" s="651"/>
      <c r="X191" s="651"/>
      <c r="Y191" s="651"/>
      <c r="Z191" s="651"/>
      <c r="AA191" s="651"/>
    </row>
    <row r="192" spans="5:27" s="156" customFormat="1" ht="15">
      <c r="E192" s="162"/>
      <c r="V192" s="651"/>
      <c r="W192" s="651"/>
      <c r="X192" s="651"/>
      <c r="Y192" s="651"/>
      <c r="Z192" s="651"/>
      <c r="AA192" s="651"/>
    </row>
    <row r="193" spans="5:27" s="156" customFormat="1" ht="15">
      <c r="E193" s="162"/>
      <c r="V193" s="651"/>
      <c r="W193" s="651"/>
      <c r="X193" s="651"/>
      <c r="Y193" s="651"/>
      <c r="Z193" s="651"/>
      <c r="AA193" s="651"/>
    </row>
    <row r="194" spans="5:27" s="156" customFormat="1" ht="15">
      <c r="E194" s="162"/>
      <c r="V194" s="651"/>
      <c r="W194" s="651"/>
      <c r="X194" s="651"/>
      <c r="Y194" s="651"/>
      <c r="Z194" s="651"/>
      <c r="AA194" s="651"/>
    </row>
    <row r="195" spans="5:27" s="156" customFormat="1" ht="15">
      <c r="E195" s="162"/>
      <c r="V195" s="651"/>
      <c r="W195" s="651"/>
      <c r="X195" s="651"/>
      <c r="Y195" s="651"/>
      <c r="Z195" s="651"/>
      <c r="AA195" s="651"/>
    </row>
    <row r="196" spans="5:27" s="156" customFormat="1" ht="15">
      <c r="E196" s="162"/>
      <c r="V196" s="651"/>
      <c r="W196" s="651"/>
      <c r="X196" s="651"/>
      <c r="Y196" s="651"/>
      <c r="Z196" s="651"/>
      <c r="AA196" s="651"/>
    </row>
    <row r="197" spans="5:27" s="156" customFormat="1" ht="15">
      <c r="E197" s="162"/>
      <c r="V197" s="651"/>
      <c r="W197" s="651"/>
      <c r="X197" s="651"/>
      <c r="Y197" s="651"/>
      <c r="Z197" s="651"/>
      <c r="AA197" s="651"/>
    </row>
    <row r="198" spans="5:27" s="156" customFormat="1" ht="15">
      <c r="E198" s="162"/>
      <c r="V198" s="651"/>
      <c r="W198" s="651"/>
      <c r="X198" s="651"/>
      <c r="Y198" s="651"/>
      <c r="Z198" s="651"/>
      <c r="AA198" s="651"/>
    </row>
    <row r="199" spans="5:27" s="156" customFormat="1" ht="15">
      <c r="E199" s="162"/>
      <c r="V199" s="651"/>
      <c r="W199" s="651"/>
      <c r="X199" s="651"/>
      <c r="Y199" s="651"/>
      <c r="Z199" s="651"/>
      <c r="AA199" s="651"/>
    </row>
    <row r="200" spans="5:27" s="156" customFormat="1" ht="15">
      <c r="E200" s="162"/>
      <c r="V200" s="651"/>
      <c r="W200" s="651"/>
      <c r="X200" s="651"/>
      <c r="Y200" s="651"/>
      <c r="Z200" s="651"/>
      <c r="AA200" s="651"/>
    </row>
    <row r="201" spans="5:27" s="156" customFormat="1" ht="15">
      <c r="E201" s="162"/>
      <c r="V201" s="651"/>
      <c r="W201" s="651"/>
      <c r="X201" s="651"/>
      <c r="Y201" s="651"/>
      <c r="Z201" s="651"/>
      <c r="AA201" s="651"/>
    </row>
    <row r="202" spans="5:27" s="156" customFormat="1" ht="15">
      <c r="E202" s="162"/>
      <c r="V202" s="651"/>
      <c r="W202" s="651"/>
      <c r="X202" s="651"/>
      <c r="Y202" s="651"/>
      <c r="Z202" s="651"/>
      <c r="AA202" s="651"/>
    </row>
    <row r="203" spans="5:27" s="156" customFormat="1" ht="15">
      <c r="E203" s="162"/>
      <c r="V203" s="651"/>
      <c r="W203" s="651"/>
      <c r="X203" s="651"/>
      <c r="Y203" s="651"/>
      <c r="Z203" s="651"/>
      <c r="AA203" s="651"/>
    </row>
    <row r="204" spans="5:27" s="156" customFormat="1" ht="15">
      <c r="E204" s="162"/>
      <c r="V204" s="651"/>
      <c r="W204" s="651"/>
      <c r="X204" s="651"/>
      <c r="Y204" s="651"/>
      <c r="Z204" s="651"/>
      <c r="AA204" s="651"/>
    </row>
    <row r="205" spans="5:27" s="156" customFormat="1" ht="15">
      <c r="E205" s="162"/>
      <c r="V205" s="651"/>
      <c r="W205" s="651"/>
      <c r="X205" s="651"/>
      <c r="Y205" s="651"/>
      <c r="Z205" s="651"/>
      <c r="AA205" s="651"/>
    </row>
    <row r="206" spans="5:27" s="156" customFormat="1" ht="15">
      <c r="E206" s="162"/>
      <c r="V206" s="651"/>
      <c r="W206" s="651"/>
      <c r="X206" s="651"/>
      <c r="Y206" s="651"/>
      <c r="Z206" s="651"/>
      <c r="AA206" s="651"/>
    </row>
    <row r="207" spans="5:27" s="156" customFormat="1" ht="15">
      <c r="E207" s="162"/>
      <c r="V207" s="651"/>
      <c r="W207" s="651"/>
      <c r="X207" s="651"/>
      <c r="Y207" s="651"/>
      <c r="Z207" s="651"/>
      <c r="AA207" s="651"/>
    </row>
    <row r="208" spans="5:27" s="156" customFormat="1" ht="15">
      <c r="E208" s="162"/>
      <c r="V208" s="651"/>
      <c r="W208" s="651"/>
      <c r="X208" s="651"/>
      <c r="Y208" s="651"/>
      <c r="Z208" s="651"/>
      <c r="AA208" s="651"/>
    </row>
    <row r="209" spans="5:27" s="156" customFormat="1" ht="15">
      <c r="E209" s="162"/>
      <c r="V209" s="651"/>
      <c r="W209" s="651"/>
      <c r="X209" s="651"/>
      <c r="Y209" s="651"/>
      <c r="Z209" s="651"/>
      <c r="AA209" s="651"/>
    </row>
    <row r="210" spans="5:27" s="156" customFormat="1" ht="15">
      <c r="E210" s="162"/>
      <c r="V210" s="651"/>
      <c r="W210" s="651"/>
      <c r="X210" s="651"/>
      <c r="Y210" s="651"/>
      <c r="Z210" s="651"/>
      <c r="AA210" s="651"/>
    </row>
    <row r="211" spans="5:27" s="156" customFormat="1" ht="15">
      <c r="E211" s="162"/>
      <c r="V211" s="651"/>
      <c r="W211" s="651"/>
      <c r="X211" s="651"/>
      <c r="Y211" s="651"/>
      <c r="Z211" s="651"/>
      <c r="AA211" s="651"/>
    </row>
    <row r="212" spans="5:27" s="156" customFormat="1" ht="15">
      <c r="E212" s="162"/>
      <c r="V212" s="651"/>
      <c r="W212" s="651"/>
      <c r="X212" s="651"/>
      <c r="Y212" s="651"/>
      <c r="Z212" s="651"/>
      <c r="AA212" s="651"/>
    </row>
    <row r="213" spans="5:27" s="156" customFormat="1" ht="15">
      <c r="E213" s="162"/>
      <c r="V213" s="651"/>
      <c r="W213" s="651"/>
      <c r="X213" s="651"/>
      <c r="Y213" s="651"/>
      <c r="Z213" s="651"/>
      <c r="AA213" s="651"/>
    </row>
    <row r="214" spans="5:27" s="156" customFormat="1" ht="15">
      <c r="E214" s="162"/>
      <c r="V214" s="651"/>
      <c r="W214" s="651"/>
      <c r="X214" s="651"/>
      <c r="Y214" s="651"/>
      <c r="Z214" s="651"/>
      <c r="AA214" s="651"/>
    </row>
    <row r="215" spans="5:27" s="156" customFormat="1" ht="15">
      <c r="E215" s="162"/>
      <c r="V215" s="651"/>
      <c r="W215" s="651"/>
      <c r="X215" s="651"/>
      <c r="Y215" s="651"/>
      <c r="Z215" s="651"/>
      <c r="AA215" s="651"/>
    </row>
    <row r="216" spans="5:27" s="156" customFormat="1" ht="15">
      <c r="E216" s="162"/>
      <c r="V216" s="651"/>
      <c r="W216" s="651"/>
      <c r="X216" s="651"/>
      <c r="Y216" s="651"/>
      <c r="Z216" s="651"/>
      <c r="AA216" s="651"/>
    </row>
    <row r="217" spans="5:27" s="156" customFormat="1" ht="15">
      <c r="E217" s="162"/>
      <c r="V217" s="651"/>
      <c r="W217" s="651"/>
      <c r="X217" s="651"/>
      <c r="Y217" s="651"/>
      <c r="Z217" s="651"/>
      <c r="AA217" s="651"/>
    </row>
    <row r="218" spans="5:27" s="156" customFormat="1" ht="15">
      <c r="E218" s="162"/>
      <c r="V218" s="651"/>
      <c r="W218" s="651"/>
      <c r="X218" s="651"/>
      <c r="Y218" s="651"/>
      <c r="Z218" s="651"/>
      <c r="AA218" s="651"/>
    </row>
    <row r="219" spans="5:27" s="156" customFormat="1" ht="15">
      <c r="E219" s="162"/>
      <c r="V219" s="651"/>
      <c r="W219" s="651"/>
      <c r="X219" s="651"/>
      <c r="Y219" s="651"/>
      <c r="Z219" s="651"/>
      <c r="AA219" s="651"/>
    </row>
    <row r="220" spans="5:27" s="156" customFormat="1" ht="15">
      <c r="E220" s="162"/>
      <c r="V220" s="651"/>
      <c r="W220" s="651"/>
      <c r="X220" s="651"/>
      <c r="Y220" s="651"/>
      <c r="Z220" s="651"/>
      <c r="AA220" s="651"/>
    </row>
    <row r="221" spans="5:27" s="156" customFormat="1" ht="15">
      <c r="E221" s="162"/>
      <c r="V221" s="651"/>
      <c r="W221" s="651"/>
      <c r="X221" s="651"/>
      <c r="Y221" s="651"/>
      <c r="Z221" s="651"/>
      <c r="AA221" s="651"/>
    </row>
    <row r="222" spans="5:27" s="156" customFormat="1" ht="15">
      <c r="E222" s="162"/>
      <c r="V222" s="651"/>
      <c r="W222" s="651"/>
      <c r="X222" s="651"/>
      <c r="Y222" s="651"/>
      <c r="Z222" s="651"/>
      <c r="AA222" s="651"/>
    </row>
    <row r="223" spans="5:27" s="156" customFormat="1" ht="15">
      <c r="E223" s="162"/>
      <c r="V223" s="651"/>
      <c r="W223" s="651"/>
      <c r="X223" s="651"/>
      <c r="Y223" s="651"/>
      <c r="Z223" s="651"/>
      <c r="AA223" s="651"/>
    </row>
    <row r="224" spans="5:27" s="156" customFormat="1" ht="15">
      <c r="E224" s="162"/>
      <c r="V224" s="651"/>
      <c r="W224" s="651"/>
      <c r="X224" s="651"/>
      <c r="Y224" s="651"/>
      <c r="Z224" s="651"/>
      <c r="AA224" s="651"/>
    </row>
    <row r="225" spans="5:27" s="156" customFormat="1" ht="15">
      <c r="E225" s="162"/>
      <c r="V225" s="651"/>
      <c r="W225" s="651"/>
      <c r="X225" s="651"/>
      <c r="Y225" s="651"/>
      <c r="Z225" s="651"/>
      <c r="AA225" s="651"/>
    </row>
    <row r="226" spans="5:27" s="156" customFormat="1" ht="15">
      <c r="E226" s="162"/>
      <c r="V226" s="651"/>
      <c r="W226" s="651"/>
      <c r="X226" s="651"/>
      <c r="Y226" s="651"/>
      <c r="Z226" s="651"/>
      <c r="AA226" s="651"/>
    </row>
    <row r="227" spans="5:27" s="156" customFormat="1" ht="15">
      <c r="E227" s="162"/>
      <c r="V227" s="651"/>
      <c r="W227" s="651"/>
      <c r="X227" s="651"/>
      <c r="Y227" s="651"/>
      <c r="Z227" s="651"/>
      <c r="AA227" s="651"/>
    </row>
    <row r="228" spans="5:27" s="156" customFormat="1" ht="15">
      <c r="E228" s="162"/>
      <c r="V228" s="651"/>
      <c r="W228" s="651"/>
      <c r="X228" s="651"/>
      <c r="Y228" s="651"/>
      <c r="Z228" s="651"/>
      <c r="AA228" s="651"/>
    </row>
    <row r="229" spans="5:27" s="156" customFormat="1" ht="15">
      <c r="E229" s="162"/>
      <c r="V229" s="651"/>
      <c r="W229" s="651"/>
      <c r="X229" s="651"/>
      <c r="Y229" s="651"/>
      <c r="Z229" s="651"/>
      <c r="AA229" s="651"/>
    </row>
    <row r="230" spans="5:27" s="156" customFormat="1" ht="15">
      <c r="E230" s="162"/>
      <c r="V230" s="651"/>
      <c r="W230" s="651"/>
      <c r="X230" s="651"/>
      <c r="Y230" s="651"/>
      <c r="Z230" s="651"/>
      <c r="AA230" s="651"/>
    </row>
    <row r="231" spans="5:27" s="156" customFormat="1" ht="15">
      <c r="E231" s="162"/>
      <c r="V231" s="651"/>
      <c r="W231" s="651"/>
      <c r="X231" s="651"/>
      <c r="Y231" s="651"/>
      <c r="Z231" s="651"/>
      <c r="AA231" s="651"/>
    </row>
    <row r="232" spans="5:27" s="156" customFormat="1" ht="15">
      <c r="E232" s="162"/>
      <c r="V232" s="651"/>
      <c r="W232" s="651"/>
      <c r="X232" s="651"/>
      <c r="Y232" s="651"/>
      <c r="Z232" s="651"/>
      <c r="AA232" s="651"/>
    </row>
    <row r="233" spans="5:27" s="156" customFormat="1" ht="15">
      <c r="E233" s="162"/>
      <c r="V233" s="651"/>
      <c r="W233" s="651"/>
      <c r="X233" s="651"/>
      <c r="Y233" s="651"/>
      <c r="Z233" s="651"/>
      <c r="AA233" s="651"/>
    </row>
    <row r="234" spans="5:27" s="156" customFormat="1" ht="15">
      <c r="E234" s="162"/>
      <c r="V234" s="651"/>
      <c r="W234" s="651"/>
      <c r="X234" s="651"/>
      <c r="Y234" s="651"/>
      <c r="Z234" s="651"/>
      <c r="AA234" s="651"/>
    </row>
    <row r="235" spans="5:27" s="156" customFormat="1" ht="15">
      <c r="E235" s="162"/>
      <c r="V235" s="651"/>
      <c r="W235" s="651"/>
      <c r="X235" s="651"/>
      <c r="Y235" s="651"/>
      <c r="Z235" s="651"/>
      <c r="AA235" s="651"/>
    </row>
    <row r="236" spans="5:27" s="156" customFormat="1" ht="15">
      <c r="E236" s="162"/>
      <c r="V236" s="651"/>
      <c r="W236" s="651"/>
      <c r="X236" s="651"/>
      <c r="Y236" s="651"/>
      <c r="Z236" s="651"/>
      <c r="AA236" s="651"/>
    </row>
    <row r="237" spans="5:27" s="156" customFormat="1" ht="15">
      <c r="E237" s="162"/>
      <c r="V237" s="651"/>
      <c r="W237" s="651"/>
      <c r="X237" s="651"/>
      <c r="Y237" s="651"/>
      <c r="Z237" s="651"/>
      <c r="AA237" s="651"/>
    </row>
    <row r="238" spans="5:27" s="156" customFormat="1" ht="15">
      <c r="E238" s="162"/>
      <c r="V238" s="651"/>
      <c r="W238" s="651"/>
      <c r="X238" s="651"/>
      <c r="Y238" s="651"/>
      <c r="Z238" s="651"/>
      <c r="AA238" s="651"/>
    </row>
    <row r="239" spans="5:27" s="156" customFormat="1" ht="15">
      <c r="E239" s="162"/>
      <c r="V239" s="651"/>
      <c r="W239" s="651"/>
      <c r="X239" s="651"/>
      <c r="Y239" s="651"/>
      <c r="Z239" s="651"/>
      <c r="AA239" s="651"/>
    </row>
    <row r="240" spans="5:27" s="156" customFormat="1" ht="15">
      <c r="E240" s="162"/>
      <c r="V240" s="651"/>
      <c r="W240" s="651"/>
      <c r="X240" s="651"/>
      <c r="Y240" s="651"/>
      <c r="Z240" s="651"/>
      <c r="AA240" s="651"/>
    </row>
    <row r="241" spans="5:27" s="156" customFormat="1" ht="15">
      <c r="E241" s="162"/>
      <c r="V241" s="651"/>
      <c r="W241" s="651"/>
      <c r="X241" s="651"/>
      <c r="Y241" s="651"/>
      <c r="Z241" s="651"/>
      <c r="AA241" s="651"/>
    </row>
    <row r="242" spans="5:27" s="156" customFormat="1" ht="15">
      <c r="E242" s="162"/>
      <c r="V242" s="651"/>
      <c r="W242" s="651"/>
      <c r="X242" s="651"/>
      <c r="Y242" s="651"/>
      <c r="Z242" s="651"/>
      <c r="AA242" s="651"/>
    </row>
    <row r="243" spans="5:27" s="156" customFormat="1" ht="15">
      <c r="E243" s="162"/>
      <c r="V243" s="651"/>
      <c r="W243" s="651"/>
      <c r="X243" s="651"/>
      <c r="Y243" s="651"/>
      <c r="Z243" s="651"/>
      <c r="AA243" s="651"/>
    </row>
    <row r="244" spans="5:27" s="156" customFormat="1" ht="15">
      <c r="E244" s="162"/>
      <c r="V244" s="651"/>
      <c r="W244" s="651"/>
      <c r="X244" s="651"/>
      <c r="Y244" s="651"/>
      <c r="Z244" s="651"/>
      <c r="AA244" s="651"/>
    </row>
    <row r="245" spans="5:27" s="156" customFormat="1" ht="15">
      <c r="E245" s="162"/>
      <c r="V245" s="651"/>
      <c r="W245" s="651"/>
      <c r="X245" s="651"/>
      <c r="Y245" s="651"/>
      <c r="Z245" s="651"/>
      <c r="AA245" s="651"/>
    </row>
    <row r="246" spans="5:27" s="156" customFormat="1" ht="15">
      <c r="E246" s="162"/>
      <c r="V246" s="651"/>
      <c r="W246" s="651"/>
      <c r="X246" s="651"/>
      <c r="Y246" s="651"/>
      <c r="Z246" s="651"/>
      <c r="AA246" s="651"/>
    </row>
    <row r="247" spans="5:27" s="156" customFormat="1" ht="15">
      <c r="E247" s="162"/>
      <c r="V247" s="651"/>
      <c r="W247" s="651"/>
      <c r="X247" s="651"/>
      <c r="Y247" s="651"/>
      <c r="Z247" s="651"/>
      <c r="AA247" s="651"/>
    </row>
    <row r="248" spans="5:27" s="156" customFormat="1" ht="15">
      <c r="E248" s="162"/>
      <c r="V248" s="651"/>
      <c r="W248" s="651"/>
      <c r="X248" s="651"/>
      <c r="Y248" s="651"/>
      <c r="Z248" s="651"/>
      <c r="AA248" s="651"/>
    </row>
    <row r="249" spans="5:27" s="156" customFormat="1" ht="15">
      <c r="E249" s="162"/>
      <c r="V249" s="651"/>
      <c r="W249" s="651"/>
      <c r="X249" s="651"/>
      <c r="Y249" s="651"/>
      <c r="Z249" s="651"/>
      <c r="AA249" s="651"/>
    </row>
    <row r="250" spans="5:27" s="156" customFormat="1" ht="15">
      <c r="E250" s="162"/>
      <c r="V250" s="651"/>
      <c r="W250" s="651"/>
      <c r="X250" s="651"/>
      <c r="Y250" s="651"/>
      <c r="Z250" s="651"/>
      <c r="AA250" s="651"/>
    </row>
    <row r="251" spans="5:27" s="156" customFormat="1" ht="15">
      <c r="E251" s="162"/>
      <c r="V251" s="651"/>
      <c r="W251" s="651"/>
      <c r="X251" s="651"/>
      <c r="Y251" s="651"/>
      <c r="Z251" s="651"/>
      <c r="AA251" s="651"/>
    </row>
    <row r="252" spans="5:27" s="156" customFormat="1" ht="15">
      <c r="E252" s="162"/>
      <c r="V252" s="651"/>
      <c r="W252" s="651"/>
      <c r="X252" s="651"/>
      <c r="Y252" s="651"/>
      <c r="Z252" s="651"/>
      <c r="AA252" s="651"/>
    </row>
    <row r="253" spans="5:27" s="156" customFormat="1" ht="15">
      <c r="E253" s="162"/>
      <c r="V253" s="651"/>
      <c r="W253" s="651"/>
      <c r="X253" s="651"/>
      <c r="Y253" s="651"/>
      <c r="Z253" s="651"/>
      <c r="AA253" s="651"/>
    </row>
    <row r="254" spans="5:27" s="156" customFormat="1" ht="15">
      <c r="E254" s="162"/>
      <c r="V254" s="651"/>
      <c r="W254" s="651"/>
      <c r="X254" s="651"/>
      <c r="Y254" s="651"/>
      <c r="Z254" s="651"/>
      <c r="AA254" s="651"/>
    </row>
    <row r="255" spans="5:27" s="156" customFormat="1" ht="15">
      <c r="E255" s="162"/>
      <c r="V255" s="651"/>
      <c r="W255" s="651"/>
      <c r="X255" s="651"/>
      <c r="Y255" s="651"/>
      <c r="Z255" s="651"/>
      <c r="AA255" s="651"/>
    </row>
    <row r="256" spans="5:27" s="156" customFormat="1" ht="15">
      <c r="E256" s="162"/>
      <c r="V256" s="651"/>
      <c r="W256" s="651"/>
      <c r="X256" s="651"/>
      <c r="Y256" s="651"/>
      <c r="Z256" s="651"/>
      <c r="AA256" s="651"/>
    </row>
    <row r="257" spans="5:27" s="156" customFormat="1" ht="15">
      <c r="E257" s="162"/>
      <c r="V257" s="651"/>
      <c r="W257" s="651"/>
      <c r="X257" s="651"/>
      <c r="Y257" s="651"/>
      <c r="Z257" s="651"/>
      <c r="AA257" s="651"/>
    </row>
    <row r="258" spans="5:27" s="156" customFormat="1" ht="15">
      <c r="E258" s="162"/>
      <c r="V258" s="651"/>
      <c r="W258" s="651"/>
      <c r="X258" s="651"/>
      <c r="Y258" s="651"/>
      <c r="Z258" s="651"/>
      <c r="AA258" s="651"/>
    </row>
    <row r="259" spans="5:27" s="156" customFormat="1" ht="15">
      <c r="E259" s="162"/>
      <c r="V259" s="651"/>
      <c r="W259" s="651"/>
      <c r="X259" s="651"/>
      <c r="Y259" s="651"/>
      <c r="Z259" s="651"/>
      <c r="AA259" s="651"/>
    </row>
    <row r="260" spans="3:7" ht="15">
      <c r="C260" s="340"/>
      <c r="D260" s="340"/>
      <c r="E260" s="348"/>
      <c r="F260" s="340"/>
      <c r="G260" s="340"/>
    </row>
    <row r="261" spans="3:7" ht="15">
      <c r="C261" s="340"/>
      <c r="D261" s="340"/>
      <c r="E261" s="348"/>
      <c r="F261" s="340"/>
      <c r="G261" s="340"/>
    </row>
    <row r="262" spans="3:7" ht="15">
      <c r="C262" s="340"/>
      <c r="D262" s="340"/>
      <c r="E262" s="348"/>
      <c r="F262" s="340"/>
      <c r="G262" s="340"/>
    </row>
    <row r="263" spans="3:7" ht="15">
      <c r="C263" s="340"/>
      <c r="D263" s="340"/>
      <c r="E263" s="348"/>
      <c r="F263" s="340"/>
      <c r="G263" s="340"/>
    </row>
    <row r="264" spans="3:7" ht="15">
      <c r="C264" s="340"/>
      <c r="D264" s="340"/>
      <c r="E264" s="348"/>
      <c r="F264" s="340"/>
      <c r="G264" s="340"/>
    </row>
    <row r="265" spans="3:7" ht="15">
      <c r="C265" s="340"/>
      <c r="D265" s="340"/>
      <c r="E265" s="348"/>
      <c r="F265" s="340"/>
      <c r="G265" s="340"/>
    </row>
    <row r="266" spans="3:7" ht="15">
      <c r="C266" s="340"/>
      <c r="D266" s="340"/>
      <c r="E266" s="348"/>
      <c r="F266" s="340"/>
      <c r="G266" s="340"/>
    </row>
    <row r="267" spans="3:7" ht="15">
      <c r="C267" s="340"/>
      <c r="D267" s="340"/>
      <c r="E267" s="348"/>
      <c r="F267" s="340"/>
      <c r="G267" s="340"/>
    </row>
    <row r="268" spans="3:7" ht="15">
      <c r="C268" s="340"/>
      <c r="D268" s="340"/>
      <c r="E268" s="348"/>
      <c r="F268" s="340"/>
      <c r="G268" s="340"/>
    </row>
    <row r="269" spans="3:7" ht="15">
      <c r="C269" s="340"/>
      <c r="D269" s="340"/>
      <c r="E269" s="348"/>
      <c r="F269" s="340"/>
      <c r="G269" s="340"/>
    </row>
    <row r="270" spans="3:7" ht="15">
      <c r="C270" s="340"/>
      <c r="D270" s="340"/>
      <c r="E270" s="348"/>
      <c r="F270" s="340"/>
      <c r="G270" s="340"/>
    </row>
    <row r="271" spans="3:7" ht="15">
      <c r="C271" s="340"/>
      <c r="D271" s="340"/>
      <c r="E271" s="348"/>
      <c r="F271" s="340"/>
      <c r="G271" s="340"/>
    </row>
    <row r="272" spans="3:7" ht="15">
      <c r="C272" s="340"/>
      <c r="D272" s="340"/>
      <c r="E272" s="348"/>
      <c r="F272" s="340"/>
      <c r="G272" s="340"/>
    </row>
    <row r="273" spans="3:7" ht="15">
      <c r="C273" s="340"/>
      <c r="D273" s="340"/>
      <c r="E273" s="348"/>
      <c r="F273" s="340"/>
      <c r="G273" s="340"/>
    </row>
    <row r="274" spans="3:7" ht="15">
      <c r="C274" s="340"/>
      <c r="D274" s="340"/>
      <c r="E274" s="348"/>
      <c r="F274" s="340"/>
      <c r="G274" s="340"/>
    </row>
    <row r="275" spans="3:7" ht="15">
      <c r="C275" s="340"/>
      <c r="D275" s="340"/>
      <c r="E275" s="348"/>
      <c r="F275" s="340"/>
      <c r="G275" s="340"/>
    </row>
    <row r="276" spans="3:7" ht="15">
      <c r="C276" s="340"/>
      <c r="D276" s="340"/>
      <c r="E276" s="348"/>
      <c r="F276" s="340"/>
      <c r="G276" s="340"/>
    </row>
    <row r="277" spans="3:7" ht="15">
      <c r="C277" s="340"/>
      <c r="D277" s="340"/>
      <c r="E277" s="348"/>
      <c r="F277" s="340"/>
      <c r="G277" s="340"/>
    </row>
    <row r="278" spans="3:7" ht="15">
      <c r="C278" s="340"/>
      <c r="D278" s="340"/>
      <c r="E278" s="348"/>
      <c r="F278" s="340"/>
      <c r="G278" s="340"/>
    </row>
    <row r="279" spans="3:7" ht="15">
      <c r="C279" s="340"/>
      <c r="D279" s="340"/>
      <c r="E279" s="348"/>
      <c r="F279" s="340"/>
      <c r="G279" s="340"/>
    </row>
    <row r="280" spans="3:7" ht="15">
      <c r="C280" s="340"/>
      <c r="D280" s="340"/>
      <c r="E280" s="348"/>
      <c r="F280" s="340"/>
      <c r="G280" s="340"/>
    </row>
    <row r="281" spans="3:7" ht="15">
      <c r="C281" s="340"/>
      <c r="D281" s="340"/>
      <c r="E281" s="348"/>
      <c r="F281" s="340"/>
      <c r="G281" s="340"/>
    </row>
    <row r="282" spans="3:7" ht="15">
      <c r="C282" s="340"/>
      <c r="D282" s="340"/>
      <c r="E282" s="348"/>
      <c r="F282" s="340"/>
      <c r="G282" s="340"/>
    </row>
    <row r="283" spans="3:7" ht="15">
      <c r="C283" s="340"/>
      <c r="D283" s="340"/>
      <c r="E283" s="348"/>
      <c r="F283" s="340"/>
      <c r="G283" s="340"/>
    </row>
    <row r="284" spans="3:7" ht="15">
      <c r="C284" s="340"/>
      <c r="D284" s="340"/>
      <c r="E284" s="348"/>
      <c r="F284" s="340"/>
      <c r="G284" s="340"/>
    </row>
    <row r="285" spans="3:7" ht="15">
      <c r="C285" s="340"/>
      <c r="D285" s="340"/>
      <c r="E285" s="348"/>
      <c r="F285" s="340"/>
      <c r="G285" s="340"/>
    </row>
    <row r="286" spans="3:7" ht="15">
      <c r="C286" s="340"/>
      <c r="D286" s="340"/>
      <c r="E286" s="348"/>
      <c r="F286" s="340"/>
      <c r="G286" s="340"/>
    </row>
    <row r="287" spans="3:7" ht="15">
      <c r="C287" s="340"/>
      <c r="D287" s="340"/>
      <c r="E287" s="348"/>
      <c r="F287" s="340"/>
      <c r="G287" s="340"/>
    </row>
    <row r="288" spans="3:7" ht="15">
      <c r="C288" s="340"/>
      <c r="D288" s="340"/>
      <c r="E288" s="348"/>
      <c r="F288" s="340"/>
      <c r="G288" s="340"/>
    </row>
    <row r="289" spans="3:7" ht="15">
      <c r="C289" s="340"/>
      <c r="D289" s="340"/>
      <c r="E289" s="348"/>
      <c r="F289" s="340"/>
      <c r="G289" s="340"/>
    </row>
    <row r="290" spans="3:7" ht="15">
      <c r="C290" s="340"/>
      <c r="D290" s="340"/>
      <c r="E290" s="348"/>
      <c r="F290" s="340"/>
      <c r="G290" s="340"/>
    </row>
    <row r="291" spans="3:7" ht="15">
      <c r="C291" s="340"/>
      <c r="D291" s="340"/>
      <c r="E291" s="348"/>
      <c r="F291" s="340"/>
      <c r="G291" s="340"/>
    </row>
    <row r="292" spans="3:7" ht="15">
      <c r="C292" s="340"/>
      <c r="D292" s="340"/>
      <c r="E292" s="348"/>
      <c r="F292" s="340"/>
      <c r="G292" s="340"/>
    </row>
    <row r="293" spans="3:7" ht="15">
      <c r="C293" s="340"/>
      <c r="D293" s="340"/>
      <c r="E293" s="348"/>
      <c r="F293" s="340"/>
      <c r="G293" s="340"/>
    </row>
    <row r="294" spans="3:7" ht="15">
      <c r="C294" s="340"/>
      <c r="D294" s="340"/>
      <c r="E294" s="348"/>
      <c r="F294" s="340"/>
      <c r="G294" s="340"/>
    </row>
    <row r="295" spans="3:7" ht="15">
      <c r="C295" s="340"/>
      <c r="D295" s="340"/>
      <c r="E295" s="348"/>
      <c r="F295" s="340"/>
      <c r="G295" s="340"/>
    </row>
    <row r="296" spans="3:7" ht="15">
      <c r="C296" s="340"/>
      <c r="D296" s="340"/>
      <c r="E296" s="348"/>
      <c r="F296" s="340"/>
      <c r="G296" s="340"/>
    </row>
    <row r="297" spans="3:7" ht="15">
      <c r="C297" s="340"/>
      <c r="D297" s="340"/>
      <c r="E297" s="348"/>
      <c r="F297" s="340"/>
      <c r="G297" s="340"/>
    </row>
    <row r="298" spans="3:7" ht="15">
      <c r="C298" s="340"/>
      <c r="D298" s="340"/>
      <c r="E298" s="348"/>
      <c r="F298" s="340"/>
      <c r="G298" s="340"/>
    </row>
    <row r="299" spans="3:7" ht="15">
      <c r="C299" s="340"/>
      <c r="D299" s="340"/>
      <c r="E299" s="348"/>
      <c r="F299" s="340"/>
      <c r="G299" s="340"/>
    </row>
    <row r="300" spans="3:7" ht="15">
      <c r="C300" s="340"/>
      <c r="D300" s="340"/>
      <c r="E300" s="348"/>
      <c r="F300" s="340"/>
      <c r="G300" s="340"/>
    </row>
    <row r="301" spans="3:7" ht="15">
      <c r="C301" s="340"/>
      <c r="D301" s="340"/>
      <c r="E301" s="348"/>
      <c r="F301" s="340"/>
      <c r="G301" s="340"/>
    </row>
    <row r="302" spans="3:7" ht="15">
      <c r="C302" s="340"/>
      <c r="D302" s="340"/>
      <c r="E302" s="348"/>
      <c r="F302" s="340"/>
      <c r="G302" s="340"/>
    </row>
    <row r="303" spans="3:7" ht="15">
      <c r="C303" s="340"/>
      <c r="D303" s="340"/>
      <c r="E303" s="348"/>
      <c r="F303" s="340"/>
      <c r="G303" s="340"/>
    </row>
    <row r="304" spans="3:7" ht="15">
      <c r="C304" s="340"/>
      <c r="D304" s="340"/>
      <c r="E304" s="348"/>
      <c r="F304" s="340"/>
      <c r="G304" s="340"/>
    </row>
    <row r="305" spans="3:7" ht="15">
      <c r="C305" s="340"/>
      <c r="D305" s="340"/>
      <c r="E305" s="348"/>
      <c r="F305" s="340"/>
      <c r="G305" s="340"/>
    </row>
    <row r="306" spans="3:7" ht="15">
      <c r="C306" s="340"/>
      <c r="D306" s="340"/>
      <c r="E306" s="348"/>
      <c r="F306" s="340"/>
      <c r="G306" s="340"/>
    </row>
    <row r="307" spans="3:7" ht="15">
      <c r="C307" s="340"/>
      <c r="D307" s="340"/>
      <c r="E307" s="348"/>
      <c r="F307" s="340"/>
      <c r="G307" s="340"/>
    </row>
    <row r="308" spans="3:7" ht="15">
      <c r="C308" s="340"/>
      <c r="D308" s="340"/>
      <c r="E308" s="348"/>
      <c r="F308" s="340"/>
      <c r="G308" s="340"/>
    </row>
    <row r="309" spans="3:7" ht="15">
      <c r="C309" s="340"/>
      <c r="D309" s="340"/>
      <c r="E309" s="348"/>
      <c r="F309" s="340"/>
      <c r="G309" s="340"/>
    </row>
    <row r="310" spans="3:7" ht="15">
      <c r="C310" s="340"/>
      <c r="D310" s="340"/>
      <c r="E310" s="348"/>
      <c r="F310" s="340"/>
      <c r="G310" s="340"/>
    </row>
    <row r="311" spans="3:7" ht="15">
      <c r="C311" s="340"/>
      <c r="D311" s="340"/>
      <c r="E311" s="348"/>
      <c r="F311" s="340"/>
      <c r="G311" s="340"/>
    </row>
    <row r="312" spans="3:7" ht="15">
      <c r="C312" s="340"/>
      <c r="D312" s="340"/>
      <c r="E312" s="348"/>
      <c r="F312" s="340"/>
      <c r="G312" s="340"/>
    </row>
    <row r="313" spans="3:7" ht="15">
      <c r="C313" s="340"/>
      <c r="D313" s="340"/>
      <c r="E313" s="348"/>
      <c r="F313" s="340"/>
      <c r="G313" s="340"/>
    </row>
    <row r="314" spans="3:7" ht="15">
      <c r="C314" s="340"/>
      <c r="D314" s="340"/>
      <c r="E314" s="348"/>
      <c r="F314" s="340"/>
      <c r="G314" s="340"/>
    </row>
    <row r="315" spans="3:7" ht="15">
      <c r="C315" s="340"/>
      <c r="D315" s="340"/>
      <c r="E315" s="348"/>
      <c r="F315" s="340"/>
      <c r="G315" s="340"/>
    </row>
    <row r="316" spans="3:7" ht="15">
      <c r="C316" s="340"/>
      <c r="D316" s="340"/>
      <c r="E316" s="348"/>
      <c r="F316" s="340"/>
      <c r="G316" s="340"/>
    </row>
    <row r="317" spans="3:7" ht="15">
      <c r="C317" s="340"/>
      <c r="D317" s="340"/>
      <c r="E317" s="348"/>
      <c r="F317" s="340"/>
      <c r="G317" s="340"/>
    </row>
    <row r="318" spans="3:7" ht="15">
      <c r="C318" s="340"/>
      <c r="D318" s="340"/>
      <c r="E318" s="348"/>
      <c r="F318" s="340"/>
      <c r="G318" s="340"/>
    </row>
    <row r="319" spans="3:7" ht="15">
      <c r="C319" s="340"/>
      <c r="D319" s="340"/>
      <c r="E319" s="348"/>
      <c r="F319" s="340"/>
      <c r="G319" s="340"/>
    </row>
    <row r="320" spans="3:7" ht="15">
      <c r="C320" s="340"/>
      <c r="D320" s="340"/>
      <c r="E320" s="348"/>
      <c r="F320" s="340"/>
      <c r="G320" s="340"/>
    </row>
    <row r="321" spans="3:7" ht="15">
      <c r="C321" s="340"/>
      <c r="D321" s="340"/>
      <c r="E321" s="348"/>
      <c r="F321" s="340"/>
      <c r="G321" s="340"/>
    </row>
    <row r="322" spans="3:7" ht="15">
      <c r="C322" s="340"/>
      <c r="D322" s="340"/>
      <c r="E322" s="348"/>
      <c r="F322" s="340"/>
      <c r="G322" s="340"/>
    </row>
    <row r="323" spans="3:7" ht="15">
      <c r="C323" s="340"/>
      <c r="D323" s="340"/>
      <c r="E323" s="348"/>
      <c r="F323" s="340"/>
      <c r="G323" s="340"/>
    </row>
    <row r="324" spans="3:7" ht="15">
      <c r="C324" s="340"/>
      <c r="D324" s="340"/>
      <c r="E324" s="348"/>
      <c r="F324" s="340"/>
      <c r="G324" s="340"/>
    </row>
    <row r="325" spans="3:7" ht="15">
      <c r="C325" s="340"/>
      <c r="D325" s="340"/>
      <c r="E325" s="348"/>
      <c r="F325" s="340"/>
      <c r="G325" s="340"/>
    </row>
    <row r="326" spans="3:7" ht="15">
      <c r="C326" s="340"/>
      <c r="D326" s="340"/>
      <c r="E326" s="348"/>
      <c r="F326" s="340"/>
      <c r="G326" s="340"/>
    </row>
    <row r="327" spans="3:7" ht="15">
      <c r="C327" s="340"/>
      <c r="D327" s="340"/>
      <c r="E327" s="348"/>
      <c r="F327" s="340"/>
      <c r="G327" s="340"/>
    </row>
    <row r="328" spans="3:7" ht="15">
      <c r="C328" s="340"/>
      <c r="D328" s="340"/>
      <c r="E328" s="348"/>
      <c r="F328" s="340"/>
      <c r="G328" s="340"/>
    </row>
    <row r="329" spans="3:7" ht="15">
      <c r="C329" s="340"/>
      <c r="D329" s="340"/>
      <c r="E329" s="348"/>
      <c r="F329" s="340"/>
      <c r="G329" s="340"/>
    </row>
    <row r="330" spans="3:7" ht="15">
      <c r="C330" s="340"/>
      <c r="D330" s="340"/>
      <c r="E330" s="348"/>
      <c r="F330" s="340"/>
      <c r="G330" s="340"/>
    </row>
    <row r="331" spans="3:7" ht="15">
      <c r="C331" s="340"/>
      <c r="D331" s="340"/>
      <c r="E331" s="348"/>
      <c r="F331" s="340"/>
      <c r="G331" s="340"/>
    </row>
    <row r="332" spans="3:7" ht="15">
      <c r="C332" s="340"/>
      <c r="D332" s="340"/>
      <c r="E332" s="348"/>
      <c r="F332" s="340"/>
      <c r="G332" s="340"/>
    </row>
    <row r="333" spans="3:7" ht="15">
      <c r="C333" s="340"/>
      <c r="D333" s="340"/>
      <c r="E333" s="348"/>
      <c r="F333" s="340"/>
      <c r="G333" s="340"/>
    </row>
    <row r="334" spans="3:7" ht="15">
      <c r="C334" s="340"/>
      <c r="D334" s="340"/>
      <c r="E334" s="348"/>
      <c r="F334" s="340"/>
      <c r="G334" s="340"/>
    </row>
    <row r="335" spans="3:7" ht="15">
      <c r="C335" s="340"/>
      <c r="D335" s="340"/>
      <c r="E335" s="348"/>
      <c r="F335" s="340"/>
      <c r="G335" s="340"/>
    </row>
    <row r="336" spans="3:7" ht="15">
      <c r="C336" s="340"/>
      <c r="D336" s="340"/>
      <c r="E336" s="348"/>
      <c r="F336" s="340"/>
      <c r="G336" s="340"/>
    </row>
    <row r="337" spans="3:7" ht="15">
      <c r="C337" s="340"/>
      <c r="D337" s="340"/>
      <c r="E337" s="348"/>
      <c r="F337" s="340"/>
      <c r="G337" s="340"/>
    </row>
    <row r="338" spans="3:7" ht="15">
      <c r="C338" s="340"/>
      <c r="D338" s="340"/>
      <c r="E338" s="348"/>
      <c r="F338" s="340"/>
      <c r="G338" s="340"/>
    </row>
    <row r="339" spans="3:7" ht="15">
      <c r="C339" s="340"/>
      <c r="D339" s="340"/>
      <c r="E339" s="348"/>
      <c r="F339" s="340"/>
      <c r="G339" s="340"/>
    </row>
    <row r="340" spans="3:7" ht="15">
      <c r="C340" s="340"/>
      <c r="D340" s="340"/>
      <c r="E340" s="348"/>
      <c r="F340" s="340"/>
      <c r="G340" s="340"/>
    </row>
    <row r="341" spans="3:7" ht="15">
      <c r="C341" s="340"/>
      <c r="D341" s="340"/>
      <c r="E341" s="348"/>
      <c r="F341" s="340"/>
      <c r="G341" s="340"/>
    </row>
    <row r="342" spans="3:7" ht="15">
      <c r="C342" s="340"/>
      <c r="D342" s="340"/>
      <c r="E342" s="348"/>
      <c r="F342" s="340"/>
      <c r="G342" s="340"/>
    </row>
    <row r="343" spans="3:7" ht="15">
      <c r="C343" s="340"/>
      <c r="D343" s="340"/>
      <c r="E343" s="348"/>
      <c r="F343" s="340"/>
      <c r="G343" s="340"/>
    </row>
    <row r="344" spans="3:7" ht="15">
      <c r="C344" s="340"/>
      <c r="D344" s="340"/>
      <c r="E344" s="348"/>
      <c r="F344" s="340"/>
      <c r="G344" s="340"/>
    </row>
    <row r="345" spans="3:7" ht="15">
      <c r="C345" s="340"/>
      <c r="D345" s="340"/>
      <c r="E345" s="348"/>
      <c r="F345" s="340"/>
      <c r="G345" s="340"/>
    </row>
    <row r="346" spans="3:7" ht="15">
      <c r="C346" s="340"/>
      <c r="D346" s="340"/>
      <c r="E346" s="348"/>
      <c r="F346" s="340"/>
      <c r="G346" s="340"/>
    </row>
    <row r="347" spans="3:7" ht="15">
      <c r="C347" s="340"/>
      <c r="D347" s="340"/>
      <c r="E347" s="348"/>
      <c r="F347" s="340"/>
      <c r="G347" s="340"/>
    </row>
    <row r="348" spans="3:7" ht="15">
      <c r="C348" s="340"/>
      <c r="D348" s="340"/>
      <c r="E348" s="348"/>
      <c r="F348" s="340"/>
      <c r="G348" s="340"/>
    </row>
    <row r="349" spans="3:7" ht="15">
      <c r="C349" s="340"/>
      <c r="D349" s="340"/>
      <c r="E349" s="348"/>
      <c r="F349" s="340"/>
      <c r="G349" s="340"/>
    </row>
    <row r="350" spans="3:7" ht="15">
      <c r="C350" s="340"/>
      <c r="D350" s="340"/>
      <c r="E350" s="348"/>
      <c r="F350" s="340"/>
      <c r="G350" s="340"/>
    </row>
    <row r="351" spans="3:7" ht="15">
      <c r="C351" s="340"/>
      <c r="D351" s="340"/>
      <c r="E351" s="348"/>
      <c r="F351" s="340"/>
      <c r="G351" s="340"/>
    </row>
    <row r="352" spans="3:7" ht="15">
      <c r="C352" s="340"/>
      <c r="D352" s="340"/>
      <c r="E352" s="348"/>
      <c r="F352" s="340"/>
      <c r="G352" s="340"/>
    </row>
    <row r="353" spans="3:7" ht="15">
      <c r="C353" s="340"/>
      <c r="D353" s="340"/>
      <c r="E353" s="348"/>
      <c r="F353" s="340"/>
      <c r="G353" s="340"/>
    </row>
    <row r="354" spans="3:7" ht="15">
      <c r="C354" s="340"/>
      <c r="D354" s="340"/>
      <c r="E354" s="348"/>
      <c r="F354" s="340"/>
      <c r="G354" s="340"/>
    </row>
    <row r="355" spans="3:7" ht="15">
      <c r="C355" s="340"/>
      <c r="D355" s="340"/>
      <c r="E355" s="348"/>
      <c r="F355" s="340"/>
      <c r="G355" s="340"/>
    </row>
    <row r="356" spans="3:7" ht="15">
      <c r="C356" s="340"/>
      <c r="D356" s="340"/>
      <c r="E356" s="348"/>
      <c r="F356" s="340"/>
      <c r="G356" s="340"/>
    </row>
    <row r="357" spans="3:7" ht="15">
      <c r="C357" s="340"/>
      <c r="D357" s="340"/>
      <c r="E357" s="348"/>
      <c r="F357" s="340"/>
      <c r="G357" s="340"/>
    </row>
    <row r="358" spans="3:7" ht="15">
      <c r="C358" s="340"/>
      <c r="D358" s="340"/>
      <c r="E358" s="348"/>
      <c r="F358" s="340"/>
      <c r="G358" s="340"/>
    </row>
    <row r="359" spans="3:7" ht="15">
      <c r="C359" s="340"/>
      <c r="D359" s="340"/>
      <c r="E359" s="348"/>
      <c r="F359" s="340"/>
      <c r="G359" s="340"/>
    </row>
    <row r="360" spans="3:7" ht="15">
      <c r="C360" s="340"/>
      <c r="D360" s="340"/>
      <c r="E360" s="348"/>
      <c r="F360" s="340"/>
      <c r="G360" s="340"/>
    </row>
    <row r="361" spans="3:7" ht="15">
      <c r="C361" s="340"/>
      <c r="D361" s="340"/>
      <c r="E361" s="348"/>
      <c r="F361" s="340"/>
      <c r="G361" s="340"/>
    </row>
    <row r="362" spans="3:7" ht="15">
      <c r="C362" s="340"/>
      <c r="D362" s="340"/>
      <c r="E362" s="348"/>
      <c r="F362" s="340"/>
      <c r="G362" s="340"/>
    </row>
    <row r="363" spans="3:7" ht="15">
      <c r="C363" s="340"/>
      <c r="D363" s="340"/>
      <c r="E363" s="348"/>
      <c r="F363" s="340"/>
      <c r="G363" s="340"/>
    </row>
    <row r="364" spans="3:7" ht="15">
      <c r="C364" s="340"/>
      <c r="D364" s="340"/>
      <c r="E364" s="348"/>
      <c r="F364" s="340"/>
      <c r="G364" s="340"/>
    </row>
    <row r="365" spans="3:7" ht="15">
      <c r="C365" s="340"/>
      <c r="D365" s="340"/>
      <c r="E365" s="348"/>
      <c r="F365" s="340"/>
      <c r="G365" s="340"/>
    </row>
    <row r="366" spans="3:7" ht="15">
      <c r="C366" s="340"/>
      <c r="D366" s="340"/>
      <c r="E366" s="348"/>
      <c r="F366" s="340"/>
      <c r="G366" s="340"/>
    </row>
    <row r="367" spans="3:7" ht="15">
      <c r="C367" s="340"/>
      <c r="D367" s="340"/>
      <c r="E367" s="348"/>
      <c r="F367" s="340"/>
      <c r="G367" s="340"/>
    </row>
    <row r="368" spans="3:7" ht="15">
      <c r="C368" s="340"/>
      <c r="D368" s="340"/>
      <c r="E368" s="348"/>
      <c r="F368" s="340"/>
      <c r="G368" s="340"/>
    </row>
    <row r="369" spans="3:7" ht="15">
      <c r="C369" s="340"/>
      <c r="D369" s="340"/>
      <c r="E369" s="348"/>
      <c r="F369" s="340"/>
      <c r="G369" s="340"/>
    </row>
    <row r="370" spans="3:7" ht="15">
      <c r="C370" s="340"/>
      <c r="D370" s="340"/>
      <c r="E370" s="348"/>
      <c r="F370" s="340"/>
      <c r="G370" s="340"/>
    </row>
    <row r="371" spans="3:7" ht="15">
      <c r="C371" s="340"/>
      <c r="D371" s="340"/>
      <c r="E371" s="348"/>
      <c r="F371" s="340"/>
      <c r="G371" s="340"/>
    </row>
    <row r="372" spans="3:7" ht="15">
      <c r="C372" s="340"/>
      <c r="D372" s="340"/>
      <c r="E372" s="348"/>
      <c r="F372" s="340"/>
      <c r="G372" s="340"/>
    </row>
    <row r="373" spans="3:7" ht="15">
      <c r="C373" s="340"/>
      <c r="D373" s="340"/>
      <c r="E373" s="348"/>
      <c r="F373" s="340"/>
      <c r="G373" s="340"/>
    </row>
    <row r="374" spans="3:7" ht="15">
      <c r="C374" s="340"/>
      <c r="D374" s="340"/>
      <c r="E374" s="348"/>
      <c r="F374" s="340"/>
      <c r="G374" s="340"/>
    </row>
    <row r="375" spans="3:7" ht="15">
      <c r="C375" s="340"/>
      <c r="D375" s="340"/>
      <c r="E375" s="348"/>
      <c r="F375" s="340"/>
      <c r="G375" s="340"/>
    </row>
    <row r="376" spans="3:7" ht="15">
      <c r="C376" s="340"/>
      <c r="D376" s="340"/>
      <c r="E376" s="348"/>
      <c r="F376" s="340"/>
      <c r="G376" s="340"/>
    </row>
    <row r="377" spans="3:7" ht="15">
      <c r="C377" s="340"/>
      <c r="D377" s="340"/>
      <c r="E377" s="348"/>
      <c r="F377" s="340"/>
      <c r="G377" s="340"/>
    </row>
    <row r="378" spans="3:7" ht="15">
      <c r="C378" s="340"/>
      <c r="D378" s="340"/>
      <c r="E378" s="348"/>
      <c r="F378" s="340"/>
      <c r="G378" s="340"/>
    </row>
    <row r="379" spans="3:7" ht="15">
      <c r="C379" s="340"/>
      <c r="D379" s="340"/>
      <c r="E379" s="348"/>
      <c r="F379" s="340"/>
      <c r="G379" s="340"/>
    </row>
    <row r="380" spans="3:7" ht="15">
      <c r="C380" s="340"/>
      <c r="D380" s="340"/>
      <c r="E380" s="348"/>
      <c r="F380" s="340"/>
      <c r="G380" s="340"/>
    </row>
    <row r="381" spans="3:7" ht="15">
      <c r="C381" s="340"/>
      <c r="D381" s="340"/>
      <c r="E381" s="348"/>
      <c r="F381" s="340"/>
      <c r="G381" s="340"/>
    </row>
    <row r="382" spans="3:7" ht="15">
      <c r="C382" s="340"/>
      <c r="D382" s="340"/>
      <c r="E382" s="348"/>
      <c r="F382" s="340"/>
      <c r="G382" s="340"/>
    </row>
    <row r="383" spans="3:7" ht="15">
      <c r="C383" s="340"/>
      <c r="D383" s="340"/>
      <c r="E383" s="348"/>
      <c r="F383" s="340"/>
      <c r="G383" s="340"/>
    </row>
    <row r="384" spans="3:7" ht="15">
      <c r="C384" s="340"/>
      <c r="D384" s="340"/>
      <c r="E384" s="348"/>
      <c r="F384" s="340"/>
      <c r="G384" s="340"/>
    </row>
    <row r="385" spans="3:7" ht="15">
      <c r="C385" s="340"/>
      <c r="D385" s="340"/>
      <c r="E385" s="348"/>
      <c r="F385" s="340"/>
      <c r="G385" s="340"/>
    </row>
    <row r="386" spans="3:7" ht="15">
      <c r="C386" s="340"/>
      <c r="D386" s="340"/>
      <c r="E386" s="348"/>
      <c r="F386" s="340"/>
      <c r="G386" s="340"/>
    </row>
    <row r="387" spans="3:7" ht="15">
      <c r="C387" s="340"/>
      <c r="D387" s="340"/>
      <c r="E387" s="348"/>
      <c r="F387" s="340"/>
      <c r="G387" s="340"/>
    </row>
    <row r="388" spans="3:7" ht="15">
      <c r="C388" s="340"/>
      <c r="D388" s="340"/>
      <c r="E388" s="348"/>
      <c r="F388" s="340"/>
      <c r="G388" s="340"/>
    </row>
    <row r="389" spans="3:7" ht="15">
      <c r="C389" s="340"/>
      <c r="D389" s="340"/>
      <c r="E389" s="348"/>
      <c r="F389" s="340"/>
      <c r="G389" s="340"/>
    </row>
    <row r="390" spans="3:7" ht="15">
      <c r="C390" s="340"/>
      <c r="D390" s="340"/>
      <c r="E390" s="348"/>
      <c r="F390" s="340"/>
      <c r="G390" s="340"/>
    </row>
    <row r="391" spans="3:7" ht="15">
      <c r="C391" s="340"/>
      <c r="D391" s="340"/>
      <c r="E391" s="348"/>
      <c r="F391" s="340"/>
      <c r="G391" s="340"/>
    </row>
    <row r="392" spans="3:7" ht="15">
      <c r="C392" s="340"/>
      <c r="D392" s="340"/>
      <c r="E392" s="348"/>
      <c r="F392" s="340"/>
      <c r="G392" s="340"/>
    </row>
    <row r="393" spans="3:7" ht="15">
      <c r="C393" s="340"/>
      <c r="D393" s="340"/>
      <c r="E393" s="348"/>
      <c r="F393" s="340"/>
      <c r="G393" s="340"/>
    </row>
    <row r="394" spans="3:7" ht="15">
      <c r="C394" s="340"/>
      <c r="D394" s="340"/>
      <c r="E394" s="348"/>
      <c r="F394" s="340"/>
      <c r="G394" s="340"/>
    </row>
    <row r="395" spans="3:7" ht="15">
      <c r="C395" s="340"/>
      <c r="D395" s="340"/>
      <c r="E395" s="348"/>
      <c r="F395" s="340"/>
      <c r="G395" s="340"/>
    </row>
    <row r="396" spans="3:7" ht="15">
      <c r="C396" s="340"/>
      <c r="D396" s="340"/>
      <c r="E396" s="348"/>
      <c r="F396" s="340"/>
      <c r="G396" s="340"/>
    </row>
    <row r="397" spans="3:7" ht="15">
      <c r="C397" s="340"/>
      <c r="D397" s="340"/>
      <c r="E397" s="348"/>
      <c r="F397" s="340"/>
      <c r="G397" s="340"/>
    </row>
    <row r="398" spans="3:7" ht="15">
      <c r="C398" s="340"/>
      <c r="D398" s="340"/>
      <c r="E398" s="348"/>
      <c r="F398" s="340"/>
      <c r="G398" s="340"/>
    </row>
    <row r="399" spans="3:7" ht="15">
      <c r="C399" s="340"/>
      <c r="D399" s="340"/>
      <c r="E399" s="348"/>
      <c r="F399" s="340"/>
      <c r="G399" s="340"/>
    </row>
    <row r="400" spans="3:7" ht="15">
      <c r="C400" s="340"/>
      <c r="D400" s="340"/>
      <c r="E400" s="348"/>
      <c r="F400" s="340"/>
      <c r="G400" s="340"/>
    </row>
    <row r="401" spans="3:7" ht="15">
      <c r="C401" s="340"/>
      <c r="D401" s="340"/>
      <c r="E401" s="348"/>
      <c r="F401" s="340"/>
      <c r="G401" s="340"/>
    </row>
    <row r="402" spans="3:7" ht="15">
      <c r="C402" s="340"/>
      <c r="D402" s="340"/>
      <c r="E402" s="348"/>
      <c r="F402" s="340"/>
      <c r="G402" s="340"/>
    </row>
    <row r="403" spans="3:7" ht="15">
      <c r="C403" s="340"/>
      <c r="D403" s="340"/>
      <c r="E403" s="348"/>
      <c r="F403" s="340"/>
      <c r="G403" s="340"/>
    </row>
    <row r="404" spans="3:7" ht="15">
      <c r="C404" s="340"/>
      <c r="D404" s="340"/>
      <c r="E404" s="348"/>
      <c r="F404" s="340"/>
      <c r="G404" s="340"/>
    </row>
    <row r="405" spans="3:7" ht="15">
      <c r="C405" s="340"/>
      <c r="D405" s="340"/>
      <c r="E405" s="348"/>
      <c r="F405" s="340"/>
      <c r="G405" s="340"/>
    </row>
    <row r="406" spans="3:7" ht="15">
      <c r="C406" s="340"/>
      <c r="D406" s="340"/>
      <c r="E406" s="348"/>
      <c r="F406" s="340"/>
      <c r="G406" s="340"/>
    </row>
    <row r="407" spans="3:7" ht="15">
      <c r="C407" s="340"/>
      <c r="D407" s="340"/>
      <c r="E407" s="348"/>
      <c r="F407" s="340"/>
      <c r="G407" s="340"/>
    </row>
    <row r="408" spans="3:7" ht="15">
      <c r="C408" s="340"/>
      <c r="D408" s="340"/>
      <c r="E408" s="348"/>
      <c r="F408" s="340"/>
      <c r="G408" s="340"/>
    </row>
    <row r="409" spans="3:7" ht="15">
      <c r="C409" s="340"/>
      <c r="D409" s="340"/>
      <c r="E409" s="348"/>
      <c r="F409" s="340"/>
      <c r="G409" s="340"/>
    </row>
    <row r="410" spans="3:7" ht="15">
      <c r="C410" s="340"/>
      <c r="D410" s="340"/>
      <c r="E410" s="348"/>
      <c r="F410" s="340"/>
      <c r="G410" s="340"/>
    </row>
    <row r="411" spans="3:7" ht="15">
      <c r="C411" s="340"/>
      <c r="D411" s="340"/>
      <c r="E411" s="348"/>
      <c r="F411" s="340"/>
      <c r="G411" s="340"/>
    </row>
    <row r="412" spans="3:7" ht="15">
      <c r="C412" s="340"/>
      <c r="D412" s="340"/>
      <c r="E412" s="348"/>
      <c r="F412" s="340"/>
      <c r="G412" s="340"/>
    </row>
    <row r="413" spans="3:7" ht="15">
      <c r="C413" s="340"/>
      <c r="D413" s="340"/>
      <c r="E413" s="348"/>
      <c r="F413" s="340"/>
      <c r="G413" s="340"/>
    </row>
    <row r="414" spans="3:7" ht="15">
      <c r="C414" s="340"/>
      <c r="D414" s="340"/>
      <c r="E414" s="348"/>
      <c r="F414" s="340"/>
      <c r="G414" s="340"/>
    </row>
    <row r="415" spans="3:7" ht="15">
      <c r="C415" s="340"/>
      <c r="D415" s="340"/>
      <c r="E415" s="348"/>
      <c r="F415" s="340"/>
      <c r="G415" s="340"/>
    </row>
    <row r="416" spans="3:7" ht="15">
      <c r="C416" s="340"/>
      <c r="D416" s="340"/>
      <c r="E416" s="348"/>
      <c r="F416" s="340"/>
      <c r="G416" s="340"/>
    </row>
    <row r="417" spans="3:7" ht="15">
      <c r="C417" s="340"/>
      <c r="D417" s="340"/>
      <c r="E417" s="348"/>
      <c r="F417" s="340"/>
      <c r="G417" s="340"/>
    </row>
    <row r="418" spans="3:7" ht="15">
      <c r="C418" s="340"/>
      <c r="D418" s="340"/>
      <c r="E418" s="348"/>
      <c r="F418" s="340"/>
      <c r="G418" s="340"/>
    </row>
    <row r="419" spans="3:7" ht="15">
      <c r="C419" s="340"/>
      <c r="D419" s="340"/>
      <c r="E419" s="348"/>
      <c r="F419" s="340"/>
      <c r="G419" s="340"/>
    </row>
    <row r="420" spans="3:7" ht="15">
      <c r="C420" s="340"/>
      <c r="D420" s="340"/>
      <c r="E420" s="348"/>
      <c r="F420" s="340"/>
      <c r="G420" s="340"/>
    </row>
    <row r="421" spans="3:7" ht="15">
      <c r="C421" s="340"/>
      <c r="D421" s="340"/>
      <c r="E421" s="348"/>
      <c r="F421" s="340"/>
      <c r="G421" s="340"/>
    </row>
    <row r="422" spans="3:7" ht="15">
      <c r="C422" s="340"/>
      <c r="D422" s="340"/>
      <c r="E422" s="348"/>
      <c r="F422" s="340"/>
      <c r="G422" s="340"/>
    </row>
    <row r="423" spans="3:7" ht="15">
      <c r="C423" s="340"/>
      <c r="D423" s="340"/>
      <c r="E423" s="348"/>
      <c r="F423" s="340"/>
      <c r="G423" s="340"/>
    </row>
    <row r="424" spans="3:7" ht="15">
      <c r="C424" s="340"/>
      <c r="D424" s="340"/>
      <c r="E424" s="348"/>
      <c r="F424" s="340"/>
      <c r="G424" s="340"/>
    </row>
    <row r="425" spans="3:7" ht="15">
      <c r="C425" s="340"/>
      <c r="D425" s="340"/>
      <c r="E425" s="348"/>
      <c r="F425" s="340"/>
      <c r="G425" s="340"/>
    </row>
    <row r="426" spans="3:7" ht="15">
      <c r="C426" s="340"/>
      <c r="D426" s="340"/>
      <c r="E426" s="348"/>
      <c r="F426" s="340"/>
      <c r="G426" s="340"/>
    </row>
    <row r="427" spans="3:7" ht="15">
      <c r="C427" s="340"/>
      <c r="D427" s="340"/>
      <c r="E427" s="348"/>
      <c r="F427" s="340"/>
      <c r="G427" s="340"/>
    </row>
    <row r="428" spans="3:7" ht="15">
      <c r="C428" s="340"/>
      <c r="D428" s="340"/>
      <c r="E428" s="348"/>
      <c r="F428" s="340"/>
      <c r="G428" s="340"/>
    </row>
    <row r="429" spans="3:7" ht="15">
      <c r="C429" s="340"/>
      <c r="D429" s="340"/>
      <c r="E429" s="348"/>
      <c r="F429" s="340"/>
      <c r="G429" s="340"/>
    </row>
    <row r="430" spans="3:7" ht="15">
      <c r="C430" s="340"/>
      <c r="D430" s="340"/>
      <c r="E430" s="348"/>
      <c r="F430" s="340"/>
      <c r="G430" s="340"/>
    </row>
    <row r="431" spans="3:7" ht="15">
      <c r="C431" s="340"/>
      <c r="D431" s="340"/>
      <c r="E431" s="348"/>
      <c r="F431" s="340"/>
      <c r="G431" s="340"/>
    </row>
    <row r="432" spans="3:7" ht="15">
      <c r="C432" s="340"/>
      <c r="D432" s="340"/>
      <c r="E432" s="348"/>
      <c r="F432" s="340"/>
      <c r="G432" s="340"/>
    </row>
    <row r="433" spans="3:7" ht="15">
      <c r="C433" s="340"/>
      <c r="D433" s="340"/>
      <c r="E433" s="348"/>
      <c r="F433" s="340"/>
      <c r="G433" s="340"/>
    </row>
    <row r="434" spans="3:7" ht="15">
      <c r="C434" s="340"/>
      <c r="D434" s="340"/>
      <c r="E434" s="348"/>
      <c r="F434" s="340"/>
      <c r="G434" s="340"/>
    </row>
    <row r="435" spans="3:7" ht="15">
      <c r="C435" s="340"/>
      <c r="D435" s="340"/>
      <c r="E435" s="348"/>
      <c r="F435" s="340"/>
      <c r="G435" s="340"/>
    </row>
    <row r="436" spans="3:7" ht="15">
      <c r="C436" s="340"/>
      <c r="D436" s="340"/>
      <c r="E436" s="348"/>
      <c r="F436" s="340"/>
      <c r="G436" s="340"/>
    </row>
    <row r="437" spans="3:7" ht="15">
      <c r="C437" s="340"/>
      <c r="D437" s="340"/>
      <c r="E437" s="348"/>
      <c r="F437" s="340"/>
      <c r="G437" s="340"/>
    </row>
    <row r="438" spans="3:7" ht="15">
      <c r="C438" s="340"/>
      <c r="D438" s="340"/>
      <c r="E438" s="348"/>
      <c r="F438" s="340"/>
      <c r="G438" s="340"/>
    </row>
    <row r="439" spans="3:7" ht="15">
      <c r="C439" s="340"/>
      <c r="D439" s="340"/>
      <c r="E439" s="348"/>
      <c r="F439" s="340"/>
      <c r="G439" s="340"/>
    </row>
    <row r="440" spans="3:7" ht="15">
      <c r="C440" s="340"/>
      <c r="D440" s="340"/>
      <c r="E440" s="348"/>
      <c r="F440" s="340"/>
      <c r="G440" s="340"/>
    </row>
    <row r="441" spans="3:7" ht="15">
      <c r="C441" s="340"/>
      <c r="D441" s="340"/>
      <c r="E441" s="348"/>
      <c r="F441" s="340"/>
      <c r="G441" s="340"/>
    </row>
    <row r="442" spans="3:7" ht="15">
      <c r="C442" s="340"/>
      <c r="D442" s="340"/>
      <c r="E442" s="348"/>
      <c r="F442" s="340"/>
      <c r="G442" s="340"/>
    </row>
    <row r="443" spans="3:7" ht="15">
      <c r="C443" s="340"/>
      <c r="D443" s="340"/>
      <c r="E443" s="348"/>
      <c r="F443" s="340"/>
      <c r="G443" s="340"/>
    </row>
    <row r="444" spans="3:7" ht="15">
      <c r="C444" s="340"/>
      <c r="D444" s="340"/>
      <c r="E444" s="348"/>
      <c r="F444" s="340"/>
      <c r="G444" s="340"/>
    </row>
    <row r="445" spans="3:7" ht="15">
      <c r="C445" s="340"/>
      <c r="D445" s="340"/>
      <c r="E445" s="348"/>
      <c r="F445" s="340"/>
      <c r="G445" s="340"/>
    </row>
    <row r="446" spans="3:7" ht="15">
      <c r="C446" s="340"/>
      <c r="D446" s="340"/>
      <c r="E446" s="348"/>
      <c r="F446" s="340"/>
      <c r="G446" s="340"/>
    </row>
    <row r="447" spans="3:7" ht="15">
      <c r="C447" s="340"/>
      <c r="D447" s="340"/>
      <c r="E447" s="348"/>
      <c r="F447" s="340"/>
      <c r="G447" s="340"/>
    </row>
    <row r="448" spans="3:7" ht="15">
      <c r="C448" s="340"/>
      <c r="D448" s="340"/>
      <c r="E448" s="348"/>
      <c r="F448" s="340"/>
      <c r="G448" s="340"/>
    </row>
    <row r="449" spans="3:7" ht="15">
      <c r="C449" s="340"/>
      <c r="D449" s="340"/>
      <c r="E449" s="348"/>
      <c r="F449" s="340"/>
      <c r="G449" s="340"/>
    </row>
    <row r="450" spans="3:7" ht="15">
      <c r="C450" s="340"/>
      <c r="D450" s="340"/>
      <c r="E450" s="348"/>
      <c r="F450" s="340"/>
      <c r="G450" s="340"/>
    </row>
    <row r="451" spans="3:7" ht="15">
      <c r="C451" s="340"/>
      <c r="D451" s="340"/>
      <c r="E451" s="348"/>
      <c r="F451" s="340"/>
      <c r="G451" s="340"/>
    </row>
    <row r="452" spans="3:7" ht="15">
      <c r="C452" s="340"/>
      <c r="D452" s="340"/>
      <c r="E452" s="348"/>
      <c r="F452" s="340"/>
      <c r="G452" s="340"/>
    </row>
    <row r="453" spans="3:7" ht="15">
      <c r="C453" s="340"/>
      <c r="D453" s="340"/>
      <c r="E453" s="348"/>
      <c r="F453" s="340"/>
      <c r="G453" s="340"/>
    </row>
    <row r="454" spans="3:7" ht="15">
      <c r="C454" s="340"/>
      <c r="D454" s="340"/>
      <c r="E454" s="348"/>
      <c r="F454" s="340"/>
      <c r="G454" s="340"/>
    </row>
    <row r="455" spans="3:7" ht="15">
      <c r="C455" s="340"/>
      <c r="D455" s="340"/>
      <c r="E455" s="348"/>
      <c r="F455" s="340"/>
      <c r="G455" s="340"/>
    </row>
    <row r="456" spans="3:7" ht="15">
      <c r="C456" s="340"/>
      <c r="D456" s="340"/>
      <c r="E456" s="348"/>
      <c r="F456" s="340"/>
      <c r="G456" s="340"/>
    </row>
    <row r="457" spans="3:7" ht="15">
      <c r="C457" s="340"/>
      <c r="D457" s="340"/>
      <c r="E457" s="348"/>
      <c r="F457" s="340"/>
      <c r="G457" s="340"/>
    </row>
    <row r="458" spans="3:7" ht="15">
      <c r="C458" s="340"/>
      <c r="D458" s="340"/>
      <c r="E458" s="348"/>
      <c r="F458" s="340"/>
      <c r="G458" s="340"/>
    </row>
    <row r="459" spans="3:7" ht="15">
      <c r="C459" s="340"/>
      <c r="D459" s="340"/>
      <c r="E459" s="348"/>
      <c r="F459" s="340"/>
      <c r="G459" s="340"/>
    </row>
    <row r="460" spans="3:7" ht="15">
      <c r="C460" s="340"/>
      <c r="D460" s="340"/>
      <c r="E460" s="348"/>
      <c r="F460" s="340"/>
      <c r="G460" s="340"/>
    </row>
    <row r="461" spans="3:7" ht="15">
      <c r="C461" s="340"/>
      <c r="D461" s="340"/>
      <c r="E461" s="348"/>
      <c r="F461" s="340"/>
      <c r="G461" s="340"/>
    </row>
    <row r="462" spans="3:7" ht="15">
      <c r="C462" s="340"/>
      <c r="D462" s="340"/>
      <c r="E462" s="348"/>
      <c r="F462" s="340"/>
      <c r="G462" s="340"/>
    </row>
    <row r="463" spans="3:7" ht="15">
      <c r="C463" s="340"/>
      <c r="D463" s="340"/>
      <c r="E463" s="348"/>
      <c r="F463" s="340"/>
      <c r="G463" s="340"/>
    </row>
    <row r="464" spans="3:7" ht="15">
      <c r="C464" s="340"/>
      <c r="D464" s="340"/>
      <c r="E464" s="348"/>
      <c r="F464" s="340"/>
      <c r="G464" s="340"/>
    </row>
    <row r="465" spans="3:7" ht="15">
      <c r="C465" s="340"/>
      <c r="D465" s="340"/>
      <c r="E465" s="348"/>
      <c r="F465" s="340"/>
      <c r="G465" s="340"/>
    </row>
    <row r="466" spans="3:7" ht="15">
      <c r="C466" s="340"/>
      <c r="D466" s="340"/>
      <c r="E466" s="348"/>
      <c r="F466" s="340"/>
      <c r="G466" s="340"/>
    </row>
    <row r="467" spans="3:7" ht="15">
      <c r="C467" s="340"/>
      <c r="D467" s="340"/>
      <c r="E467" s="348"/>
      <c r="F467" s="340"/>
      <c r="G467" s="340"/>
    </row>
    <row r="468" spans="3:7" ht="15">
      <c r="C468" s="340"/>
      <c r="D468" s="340"/>
      <c r="E468" s="348"/>
      <c r="F468" s="340"/>
      <c r="G468" s="340"/>
    </row>
    <row r="469" spans="3:7" ht="15">
      <c r="C469" s="340"/>
      <c r="D469" s="340"/>
      <c r="E469" s="348"/>
      <c r="F469" s="340"/>
      <c r="G469" s="340"/>
    </row>
    <row r="470" spans="3:7" ht="15">
      <c r="C470" s="340"/>
      <c r="D470" s="340"/>
      <c r="E470" s="348"/>
      <c r="F470" s="340"/>
      <c r="G470" s="340"/>
    </row>
    <row r="471" spans="3:7" ht="15">
      <c r="C471" s="340"/>
      <c r="D471" s="340"/>
      <c r="E471" s="348"/>
      <c r="F471" s="340"/>
      <c r="G471" s="340"/>
    </row>
    <row r="472" spans="3:7" ht="15">
      <c r="C472" s="340"/>
      <c r="D472" s="340"/>
      <c r="E472" s="348"/>
      <c r="F472" s="340"/>
      <c r="G472" s="340"/>
    </row>
    <row r="473" spans="3:7" ht="15">
      <c r="C473" s="340"/>
      <c r="D473" s="340"/>
      <c r="E473" s="348"/>
      <c r="F473" s="340"/>
      <c r="G473" s="340"/>
    </row>
    <row r="474" spans="3:7" ht="15">
      <c r="C474" s="340"/>
      <c r="D474" s="340"/>
      <c r="E474" s="348"/>
      <c r="F474" s="340"/>
      <c r="G474" s="340"/>
    </row>
    <row r="475" spans="3:7" ht="15">
      <c r="C475" s="340"/>
      <c r="D475" s="340"/>
      <c r="E475" s="348"/>
      <c r="F475" s="340"/>
      <c r="G475" s="340"/>
    </row>
    <row r="476" spans="3:7" ht="15">
      <c r="C476" s="340"/>
      <c r="D476" s="340"/>
      <c r="E476" s="348"/>
      <c r="F476" s="340"/>
      <c r="G476" s="340"/>
    </row>
    <row r="477" spans="3:7" ht="15">
      <c r="C477" s="340"/>
      <c r="D477" s="340"/>
      <c r="E477" s="348"/>
      <c r="F477" s="340"/>
      <c r="G477" s="340"/>
    </row>
    <row r="478" spans="3:7" ht="15">
      <c r="C478" s="340"/>
      <c r="D478" s="340"/>
      <c r="E478" s="348"/>
      <c r="F478" s="340"/>
      <c r="G478" s="340"/>
    </row>
    <row r="479" spans="3:7" ht="15">
      <c r="C479" s="340"/>
      <c r="D479" s="340"/>
      <c r="E479" s="348"/>
      <c r="F479" s="340"/>
      <c r="G479" s="340"/>
    </row>
    <row r="480" spans="3:7" ht="15">
      <c r="C480" s="340"/>
      <c r="D480" s="340"/>
      <c r="E480" s="348"/>
      <c r="F480" s="340"/>
      <c r="G480" s="340"/>
    </row>
    <row r="481" spans="3:7" ht="15">
      <c r="C481" s="340"/>
      <c r="D481" s="340"/>
      <c r="E481" s="348"/>
      <c r="F481" s="340"/>
      <c r="G481" s="340"/>
    </row>
    <row r="482" spans="3:7" ht="15">
      <c r="C482" s="340"/>
      <c r="D482" s="340"/>
      <c r="E482" s="348"/>
      <c r="F482" s="340"/>
      <c r="G482" s="340"/>
    </row>
    <row r="483" spans="3:7" ht="15">
      <c r="C483" s="340"/>
      <c r="D483" s="340"/>
      <c r="E483" s="348"/>
      <c r="F483" s="340"/>
      <c r="G483" s="340"/>
    </row>
    <row r="484" spans="3:7" ht="15">
      <c r="C484" s="340"/>
      <c r="D484" s="340"/>
      <c r="E484" s="348"/>
      <c r="F484" s="340"/>
      <c r="G484" s="340"/>
    </row>
    <row r="485" spans="3:7" ht="15">
      <c r="C485" s="340"/>
      <c r="D485" s="340"/>
      <c r="E485" s="348"/>
      <c r="F485" s="340"/>
      <c r="G485" s="340"/>
    </row>
    <row r="486" spans="3:7" ht="15">
      <c r="C486" s="340"/>
      <c r="D486" s="340"/>
      <c r="E486" s="348"/>
      <c r="F486" s="340"/>
      <c r="G486" s="340"/>
    </row>
    <row r="487" spans="3:7" ht="15">
      <c r="C487" s="340"/>
      <c r="D487" s="340"/>
      <c r="E487" s="348"/>
      <c r="F487" s="340"/>
      <c r="G487" s="340"/>
    </row>
    <row r="488" spans="3:7" ht="15">
      <c r="C488" s="340"/>
      <c r="D488" s="340"/>
      <c r="E488" s="348"/>
      <c r="F488" s="340"/>
      <c r="G488" s="340"/>
    </row>
    <row r="489" spans="3:7" ht="15">
      <c r="C489" s="340"/>
      <c r="D489" s="340"/>
      <c r="E489" s="348"/>
      <c r="F489" s="340"/>
      <c r="G489" s="340"/>
    </row>
    <row r="490" spans="3:7" ht="15">
      <c r="C490" s="340"/>
      <c r="D490" s="340"/>
      <c r="E490" s="348"/>
      <c r="F490" s="340"/>
      <c r="G490" s="340"/>
    </row>
    <row r="491" spans="3:7" ht="15">
      <c r="C491" s="340"/>
      <c r="D491" s="340"/>
      <c r="E491" s="348"/>
      <c r="F491" s="340"/>
      <c r="G491" s="340"/>
    </row>
    <row r="492" spans="3:7" ht="15">
      <c r="C492" s="340"/>
      <c r="D492" s="340"/>
      <c r="E492" s="348"/>
      <c r="F492" s="340"/>
      <c r="G492" s="340"/>
    </row>
    <row r="493" spans="3:7" ht="15">
      <c r="C493" s="340"/>
      <c r="D493" s="340"/>
      <c r="E493" s="348"/>
      <c r="F493" s="340"/>
      <c r="G493" s="340"/>
    </row>
    <row r="494" spans="3:7" ht="15">
      <c r="C494" s="340"/>
      <c r="D494" s="340"/>
      <c r="E494" s="348"/>
      <c r="F494" s="340"/>
      <c r="G494" s="340"/>
    </row>
    <row r="495" spans="3:7" ht="15">
      <c r="C495" s="340"/>
      <c r="D495" s="340"/>
      <c r="E495" s="348"/>
      <c r="F495" s="340"/>
      <c r="G495" s="340"/>
    </row>
    <row r="496" spans="3:7" ht="15">
      <c r="C496" s="340"/>
      <c r="D496" s="340"/>
      <c r="E496" s="348"/>
      <c r="F496" s="340"/>
      <c r="G496" s="340"/>
    </row>
    <row r="497" spans="3:7" ht="15">
      <c r="C497" s="340"/>
      <c r="D497" s="340"/>
      <c r="E497" s="348"/>
      <c r="F497" s="340"/>
      <c r="G497" s="340"/>
    </row>
    <row r="498" spans="3:7" ht="15">
      <c r="C498" s="340"/>
      <c r="D498" s="340"/>
      <c r="E498" s="348"/>
      <c r="F498" s="340"/>
      <c r="G498" s="340"/>
    </row>
    <row r="499" spans="3:7" ht="15">
      <c r="C499" s="340"/>
      <c r="D499" s="340"/>
      <c r="E499" s="348"/>
      <c r="F499" s="340"/>
      <c r="G499" s="340"/>
    </row>
    <row r="500" spans="3:7" ht="15">
      <c r="C500" s="340"/>
      <c r="D500" s="340"/>
      <c r="E500" s="348"/>
      <c r="F500" s="340"/>
      <c r="G500" s="340"/>
    </row>
    <row r="501" spans="3:7" ht="15">
      <c r="C501" s="340"/>
      <c r="D501" s="340"/>
      <c r="E501" s="348"/>
      <c r="F501" s="340"/>
      <c r="G501" s="340"/>
    </row>
    <row r="502" spans="3:7" ht="15">
      <c r="C502" s="340"/>
      <c r="D502" s="340"/>
      <c r="E502" s="348"/>
      <c r="F502" s="340"/>
      <c r="G502" s="340"/>
    </row>
    <row r="503" spans="3:7" ht="15">
      <c r="C503" s="340"/>
      <c r="D503" s="340"/>
      <c r="E503" s="348"/>
      <c r="F503" s="340"/>
      <c r="G503" s="340"/>
    </row>
    <row r="504" spans="3:7" ht="15">
      <c r="C504" s="340"/>
      <c r="D504" s="340"/>
      <c r="E504" s="348"/>
      <c r="F504" s="340"/>
      <c r="G504" s="340"/>
    </row>
    <row r="505" spans="3:7" ht="15">
      <c r="C505" s="340"/>
      <c r="D505" s="340"/>
      <c r="E505" s="348"/>
      <c r="F505" s="340"/>
      <c r="G505" s="340"/>
    </row>
    <row r="506" spans="3:7" ht="15">
      <c r="C506" s="340"/>
      <c r="D506" s="340"/>
      <c r="E506" s="348"/>
      <c r="F506" s="340"/>
      <c r="G506" s="340"/>
    </row>
    <row r="507" spans="3:7" ht="15">
      <c r="C507" s="340"/>
      <c r="D507" s="340"/>
      <c r="E507" s="348"/>
      <c r="F507" s="340"/>
      <c r="G507" s="340"/>
    </row>
    <row r="508" spans="3:7" ht="15">
      <c r="C508" s="340"/>
      <c r="D508" s="340"/>
      <c r="E508" s="348"/>
      <c r="F508" s="340"/>
      <c r="G508" s="340"/>
    </row>
    <row r="509" spans="3:7" ht="15">
      <c r="C509" s="340"/>
      <c r="D509" s="340"/>
      <c r="E509" s="348"/>
      <c r="F509" s="340"/>
      <c r="G509" s="340"/>
    </row>
    <row r="510" spans="3:7" ht="15">
      <c r="C510" s="340"/>
      <c r="D510" s="340"/>
      <c r="E510" s="348"/>
      <c r="F510" s="340"/>
      <c r="G510" s="340"/>
    </row>
    <row r="511" spans="3:7" ht="15">
      <c r="C511" s="340"/>
      <c r="D511" s="340"/>
      <c r="E511" s="348"/>
      <c r="F511" s="340"/>
      <c r="G511" s="340"/>
    </row>
    <row r="512" spans="3:7" ht="15">
      <c r="C512" s="340"/>
      <c r="D512" s="340"/>
      <c r="E512" s="348"/>
      <c r="F512" s="340"/>
      <c r="G512" s="340"/>
    </row>
    <row r="513" spans="3:7" ht="15">
      <c r="C513" s="340"/>
      <c r="D513" s="340"/>
      <c r="E513" s="348"/>
      <c r="F513" s="340"/>
      <c r="G513" s="340"/>
    </row>
    <row r="514" spans="3:7" ht="15">
      <c r="C514" s="340"/>
      <c r="D514" s="340"/>
      <c r="E514" s="348"/>
      <c r="F514" s="340"/>
      <c r="G514" s="340"/>
    </row>
    <row r="515" spans="3:7" ht="15">
      <c r="C515" s="340"/>
      <c r="D515" s="340"/>
      <c r="E515" s="348"/>
      <c r="F515" s="340"/>
      <c r="G515" s="340"/>
    </row>
    <row r="516" spans="3:7" ht="15">
      <c r="C516" s="340"/>
      <c r="D516" s="340"/>
      <c r="E516" s="348"/>
      <c r="F516" s="340"/>
      <c r="G516" s="340"/>
    </row>
    <row r="517" spans="3:7" ht="15">
      <c r="C517" s="340"/>
      <c r="D517" s="340"/>
      <c r="E517" s="348"/>
      <c r="F517" s="340"/>
      <c r="G517" s="340"/>
    </row>
    <row r="518" spans="3:7" ht="15">
      <c r="C518" s="340"/>
      <c r="D518" s="340"/>
      <c r="E518" s="348"/>
      <c r="F518" s="340"/>
      <c r="G518" s="340"/>
    </row>
    <row r="519" spans="3:7" ht="15">
      <c r="C519" s="340"/>
      <c r="D519" s="340"/>
      <c r="E519" s="348"/>
      <c r="F519" s="340"/>
      <c r="G519" s="340"/>
    </row>
    <row r="520" spans="3:7" ht="15">
      <c r="C520" s="340"/>
      <c r="D520" s="340"/>
      <c r="E520" s="348"/>
      <c r="F520" s="340"/>
      <c r="G520" s="340"/>
    </row>
    <row r="521" spans="3:7" ht="15">
      <c r="C521" s="340"/>
      <c r="D521" s="340"/>
      <c r="E521" s="348"/>
      <c r="F521" s="340"/>
      <c r="G521" s="340"/>
    </row>
    <row r="522" spans="3:7" ht="15">
      <c r="C522" s="340"/>
      <c r="D522" s="340"/>
      <c r="E522" s="348"/>
      <c r="F522" s="340"/>
      <c r="G522" s="340"/>
    </row>
    <row r="523" spans="3:7" ht="15">
      <c r="C523" s="340"/>
      <c r="D523" s="340"/>
      <c r="E523" s="348"/>
      <c r="F523" s="340"/>
      <c r="G523" s="340"/>
    </row>
    <row r="524" spans="3:7" ht="15">
      <c r="C524" s="340"/>
      <c r="D524" s="340"/>
      <c r="E524" s="348"/>
      <c r="F524" s="340"/>
      <c r="G524" s="340"/>
    </row>
    <row r="525" spans="3:7" ht="15">
      <c r="C525" s="340"/>
      <c r="D525" s="340"/>
      <c r="E525" s="348"/>
      <c r="F525" s="340"/>
      <c r="G525" s="340"/>
    </row>
    <row r="526" spans="3:7" ht="15">
      <c r="C526" s="340"/>
      <c r="D526" s="340"/>
      <c r="E526" s="348"/>
      <c r="F526" s="340"/>
      <c r="G526" s="340"/>
    </row>
    <row r="527" spans="3:7" ht="15">
      <c r="C527" s="340"/>
      <c r="D527" s="340"/>
      <c r="E527" s="348"/>
      <c r="F527" s="340"/>
      <c r="G527" s="340"/>
    </row>
    <row r="528" spans="3:7" ht="15">
      <c r="C528" s="340"/>
      <c r="D528" s="340"/>
      <c r="E528" s="348"/>
      <c r="F528" s="340"/>
      <c r="G528" s="340"/>
    </row>
    <row r="529" spans="3:7" ht="15">
      <c r="C529" s="340"/>
      <c r="D529" s="340"/>
      <c r="E529" s="348"/>
      <c r="F529" s="340"/>
      <c r="G529" s="340"/>
    </row>
    <row r="530" spans="3:7" ht="15">
      <c r="C530" s="340"/>
      <c r="D530" s="340"/>
      <c r="E530" s="348"/>
      <c r="F530" s="340"/>
      <c r="G530" s="340"/>
    </row>
    <row r="531" spans="3:7" ht="15">
      <c r="C531" s="340"/>
      <c r="D531" s="340"/>
      <c r="E531" s="348"/>
      <c r="F531" s="340"/>
      <c r="G531" s="340"/>
    </row>
    <row r="532" spans="3:7" ht="15">
      <c r="C532" s="340"/>
      <c r="D532" s="340"/>
      <c r="E532" s="348"/>
      <c r="F532" s="340"/>
      <c r="G532" s="340"/>
    </row>
    <row r="533" spans="3:7" ht="15">
      <c r="C533" s="340"/>
      <c r="D533" s="340"/>
      <c r="E533" s="348"/>
      <c r="F533" s="340"/>
      <c r="G533" s="340"/>
    </row>
    <row r="534" spans="3:7" ht="15">
      <c r="C534" s="340"/>
      <c r="D534" s="340"/>
      <c r="E534" s="348"/>
      <c r="F534" s="340"/>
      <c r="G534" s="340"/>
    </row>
    <row r="535" spans="3:7" ht="15">
      <c r="C535" s="340"/>
      <c r="D535" s="340"/>
      <c r="E535" s="348"/>
      <c r="F535" s="340"/>
      <c r="G535" s="340"/>
    </row>
    <row r="536" spans="3:7" ht="15">
      <c r="C536" s="340"/>
      <c r="D536" s="340"/>
      <c r="E536" s="348"/>
      <c r="F536" s="340"/>
      <c r="G536" s="340"/>
    </row>
    <row r="537" spans="3:7" ht="15">
      <c r="C537" s="340"/>
      <c r="D537" s="340"/>
      <c r="E537" s="348"/>
      <c r="F537" s="340"/>
      <c r="G537" s="340"/>
    </row>
    <row r="538" spans="3:7" ht="15">
      <c r="C538" s="340"/>
      <c r="D538" s="340"/>
      <c r="E538" s="348"/>
      <c r="F538" s="340"/>
      <c r="G538" s="340"/>
    </row>
    <row r="539" spans="3:7" ht="15">
      <c r="C539" s="340"/>
      <c r="D539" s="340"/>
      <c r="E539" s="348"/>
      <c r="F539" s="340"/>
      <c r="G539" s="340"/>
    </row>
    <row r="540" spans="3:7" ht="15">
      <c r="C540" s="340"/>
      <c r="D540" s="340"/>
      <c r="E540" s="348"/>
      <c r="F540" s="340"/>
      <c r="G540" s="340"/>
    </row>
    <row r="541" spans="3:7" ht="15">
      <c r="C541" s="340"/>
      <c r="D541" s="340"/>
      <c r="E541" s="348"/>
      <c r="F541" s="340"/>
      <c r="G541" s="340"/>
    </row>
    <row r="542" spans="3:7" ht="15">
      <c r="C542" s="340"/>
      <c r="D542" s="340"/>
      <c r="E542" s="348"/>
      <c r="F542" s="340"/>
      <c r="G542" s="340"/>
    </row>
    <row r="543" spans="3:7" ht="15">
      <c r="C543" s="340"/>
      <c r="D543" s="340"/>
      <c r="E543" s="348"/>
      <c r="F543" s="340"/>
      <c r="G543" s="340"/>
    </row>
    <row r="544" spans="3:7" ht="15">
      <c r="C544" s="340"/>
      <c r="D544" s="340"/>
      <c r="E544" s="348"/>
      <c r="F544" s="340"/>
      <c r="G544" s="340"/>
    </row>
    <row r="545" spans="3:7" ht="15">
      <c r="C545" s="340"/>
      <c r="D545" s="340"/>
      <c r="E545" s="348"/>
      <c r="F545" s="340"/>
      <c r="G545" s="340"/>
    </row>
    <row r="546" spans="3:7" ht="15">
      <c r="C546" s="340"/>
      <c r="D546" s="340"/>
      <c r="E546" s="348"/>
      <c r="F546" s="340"/>
      <c r="G546" s="340"/>
    </row>
    <row r="547" spans="3:7" ht="15">
      <c r="C547" s="340"/>
      <c r="D547" s="340"/>
      <c r="E547" s="348"/>
      <c r="F547" s="340"/>
      <c r="G547" s="340"/>
    </row>
    <row r="548" spans="3:7" ht="15">
      <c r="C548" s="340"/>
      <c r="D548" s="340"/>
      <c r="E548" s="348"/>
      <c r="F548" s="340"/>
      <c r="G548" s="340"/>
    </row>
    <row r="549" spans="3:7" ht="15">
      <c r="C549" s="340"/>
      <c r="D549" s="340"/>
      <c r="E549" s="348"/>
      <c r="F549" s="340"/>
      <c r="G549" s="340"/>
    </row>
    <row r="550" spans="3:7" ht="15">
      <c r="C550" s="340"/>
      <c r="D550" s="340"/>
      <c r="E550" s="348"/>
      <c r="F550" s="340"/>
      <c r="G550" s="340"/>
    </row>
    <row r="551" spans="3:7" ht="15">
      <c r="C551" s="340"/>
      <c r="D551" s="340"/>
      <c r="E551" s="348"/>
      <c r="F551" s="340"/>
      <c r="G551" s="340"/>
    </row>
    <row r="552" spans="3:7" ht="15">
      <c r="C552" s="340"/>
      <c r="D552" s="340"/>
      <c r="E552" s="348"/>
      <c r="F552" s="340"/>
      <c r="G552" s="340"/>
    </row>
    <row r="553" spans="3:7" ht="15">
      <c r="C553" s="340"/>
      <c r="D553" s="340"/>
      <c r="E553" s="348"/>
      <c r="F553" s="340"/>
      <c r="G553" s="340"/>
    </row>
    <row r="554" spans="3:7" ht="15">
      <c r="C554" s="340"/>
      <c r="D554" s="340"/>
      <c r="E554" s="348"/>
      <c r="F554" s="340"/>
      <c r="G554" s="340"/>
    </row>
    <row r="555" spans="3:7" ht="15">
      <c r="C555" s="340"/>
      <c r="D555" s="340"/>
      <c r="E555" s="348"/>
      <c r="F555" s="340"/>
      <c r="G555" s="340"/>
    </row>
    <row r="556" spans="3:7" ht="15">
      <c r="C556" s="340"/>
      <c r="D556" s="340"/>
      <c r="E556" s="348"/>
      <c r="F556" s="340"/>
      <c r="G556" s="340"/>
    </row>
    <row r="557" spans="3:7" ht="15">
      <c r="C557" s="340"/>
      <c r="D557" s="340"/>
      <c r="E557" s="348"/>
      <c r="F557" s="340"/>
      <c r="G557" s="340"/>
    </row>
    <row r="558" spans="3:7" ht="15">
      <c r="C558" s="340"/>
      <c r="D558" s="340"/>
      <c r="E558" s="348"/>
      <c r="F558" s="340"/>
      <c r="G558" s="340"/>
    </row>
    <row r="559" spans="3:7" ht="15">
      <c r="C559" s="340"/>
      <c r="D559" s="340"/>
      <c r="E559" s="348"/>
      <c r="F559" s="340"/>
      <c r="G559" s="340"/>
    </row>
    <row r="560" spans="3:7" ht="15">
      <c r="C560" s="340"/>
      <c r="D560" s="340"/>
      <c r="E560" s="348"/>
      <c r="F560" s="340"/>
      <c r="G560" s="340"/>
    </row>
    <row r="561" spans="3:7" ht="15">
      <c r="C561" s="340"/>
      <c r="D561" s="340"/>
      <c r="E561" s="348"/>
      <c r="F561" s="340"/>
      <c r="G561" s="340"/>
    </row>
    <row r="562" spans="3:7" ht="15">
      <c r="C562" s="340"/>
      <c r="D562" s="340"/>
      <c r="E562" s="348"/>
      <c r="F562" s="340"/>
      <c r="G562" s="340"/>
    </row>
    <row r="563" spans="3:7" ht="15">
      <c r="C563" s="340"/>
      <c r="D563" s="340"/>
      <c r="E563" s="348"/>
      <c r="F563" s="340"/>
      <c r="G563" s="340"/>
    </row>
    <row r="564" spans="3:7" ht="15">
      <c r="C564" s="340"/>
      <c r="D564" s="340"/>
      <c r="E564" s="348"/>
      <c r="F564" s="340"/>
      <c r="G564" s="340"/>
    </row>
    <row r="565" spans="3:7" ht="15">
      <c r="C565" s="340"/>
      <c r="D565" s="340"/>
      <c r="E565" s="348"/>
      <c r="F565" s="340"/>
      <c r="G565" s="340"/>
    </row>
    <row r="566" spans="3:7" ht="15">
      <c r="C566" s="340"/>
      <c r="D566" s="340"/>
      <c r="E566" s="348"/>
      <c r="F566" s="340"/>
      <c r="G566" s="340"/>
    </row>
    <row r="567" spans="3:7" ht="15">
      <c r="C567" s="340"/>
      <c r="D567" s="340"/>
      <c r="E567" s="348"/>
      <c r="F567" s="340"/>
      <c r="G567" s="340"/>
    </row>
    <row r="568" spans="3:7" ht="15">
      <c r="C568" s="340"/>
      <c r="D568" s="340"/>
      <c r="E568" s="348"/>
      <c r="F568" s="340"/>
      <c r="G568" s="340"/>
    </row>
    <row r="569" spans="3:7" ht="15">
      <c r="C569" s="340"/>
      <c r="D569" s="340"/>
      <c r="E569" s="348"/>
      <c r="F569" s="340"/>
      <c r="G569" s="340"/>
    </row>
    <row r="570" spans="3:7" ht="15">
      <c r="C570" s="340"/>
      <c r="D570" s="340"/>
      <c r="E570" s="348"/>
      <c r="F570" s="340"/>
      <c r="G570" s="340"/>
    </row>
    <row r="571" spans="3:7" ht="15">
      <c r="C571" s="340"/>
      <c r="D571" s="340"/>
      <c r="E571" s="348"/>
      <c r="F571" s="340"/>
      <c r="G571" s="340"/>
    </row>
    <row r="572" spans="3:7" ht="15">
      <c r="C572" s="340"/>
      <c r="D572" s="340"/>
      <c r="E572" s="348"/>
      <c r="F572" s="340"/>
      <c r="G572" s="340"/>
    </row>
    <row r="573" spans="3:7" ht="15">
      <c r="C573" s="340"/>
      <c r="D573" s="340"/>
      <c r="E573" s="348"/>
      <c r="F573" s="340"/>
      <c r="G573" s="340"/>
    </row>
    <row r="574" spans="3:7" ht="15">
      <c r="C574" s="340"/>
      <c r="D574" s="340"/>
      <c r="E574" s="348"/>
      <c r="F574" s="340"/>
      <c r="G574" s="340"/>
    </row>
    <row r="575" spans="3:7" ht="15">
      <c r="C575" s="340"/>
      <c r="D575" s="340"/>
      <c r="E575" s="348"/>
      <c r="F575" s="340"/>
      <c r="G575" s="340"/>
    </row>
    <row r="576" spans="3:7" ht="15">
      <c r="C576" s="340"/>
      <c r="D576" s="340"/>
      <c r="E576" s="348"/>
      <c r="F576" s="340"/>
      <c r="G576" s="340"/>
    </row>
    <row r="577" spans="3:7" ht="15">
      <c r="C577" s="340"/>
      <c r="D577" s="340"/>
      <c r="E577" s="348"/>
      <c r="F577" s="340"/>
      <c r="G577" s="340"/>
    </row>
    <row r="578" spans="3:7" ht="15">
      <c r="C578" s="340"/>
      <c r="D578" s="340"/>
      <c r="E578" s="348"/>
      <c r="F578" s="340"/>
      <c r="G578" s="340"/>
    </row>
    <row r="579" spans="3:7" ht="15">
      <c r="C579" s="340"/>
      <c r="D579" s="340"/>
      <c r="E579" s="348"/>
      <c r="F579" s="340"/>
      <c r="G579" s="340"/>
    </row>
    <row r="580" spans="3:7" ht="15">
      <c r="C580" s="340"/>
      <c r="D580" s="340"/>
      <c r="E580" s="348"/>
      <c r="F580" s="340"/>
      <c r="G580" s="340"/>
    </row>
    <row r="581" spans="3:7" ht="15">
      <c r="C581" s="340"/>
      <c r="D581" s="340"/>
      <c r="E581" s="348"/>
      <c r="F581" s="340"/>
      <c r="G581" s="340"/>
    </row>
    <row r="582" spans="3:7" ht="15">
      <c r="C582" s="340"/>
      <c r="D582" s="340"/>
      <c r="E582" s="348"/>
      <c r="F582" s="340"/>
      <c r="G582" s="340"/>
    </row>
    <row r="583" spans="3:7" ht="15">
      <c r="C583" s="340"/>
      <c r="D583" s="340"/>
      <c r="E583" s="348"/>
      <c r="F583" s="340"/>
      <c r="G583" s="340"/>
    </row>
    <row r="584" spans="3:7" ht="15">
      <c r="C584" s="340"/>
      <c r="D584" s="340"/>
      <c r="E584" s="348"/>
      <c r="F584" s="340"/>
      <c r="G584" s="340"/>
    </row>
    <row r="585" spans="3:7" ht="15">
      <c r="C585" s="340"/>
      <c r="D585" s="340"/>
      <c r="E585" s="348"/>
      <c r="F585" s="340"/>
      <c r="G585" s="340"/>
    </row>
    <row r="586" spans="3:7" ht="15">
      <c r="C586" s="340"/>
      <c r="D586" s="340"/>
      <c r="E586" s="348"/>
      <c r="F586" s="340"/>
      <c r="G586" s="340"/>
    </row>
    <row r="587" spans="3:7" ht="15">
      <c r="C587" s="340"/>
      <c r="D587" s="340"/>
      <c r="E587" s="348"/>
      <c r="F587" s="340"/>
      <c r="G587" s="340"/>
    </row>
    <row r="588" spans="3:7" ht="15">
      <c r="C588" s="340"/>
      <c r="D588" s="340"/>
      <c r="E588" s="348"/>
      <c r="F588" s="340"/>
      <c r="G588" s="340"/>
    </row>
    <row r="589" spans="3:7" ht="15">
      <c r="C589" s="340"/>
      <c r="D589" s="340"/>
      <c r="E589" s="348"/>
      <c r="F589" s="340"/>
      <c r="G589" s="340"/>
    </row>
    <row r="590" spans="3:7" ht="15">
      <c r="C590" s="340"/>
      <c r="D590" s="340"/>
      <c r="E590" s="348"/>
      <c r="F590" s="340"/>
      <c r="G590" s="340"/>
    </row>
    <row r="591" spans="3:7" ht="15">
      <c r="C591" s="340"/>
      <c r="D591" s="340"/>
      <c r="E591" s="348"/>
      <c r="F591" s="340"/>
      <c r="G591" s="340"/>
    </row>
    <row r="592" spans="3:7" ht="15">
      <c r="C592" s="340"/>
      <c r="D592" s="340"/>
      <c r="E592" s="348"/>
      <c r="F592" s="340"/>
      <c r="G592" s="340"/>
    </row>
    <row r="593" spans="3:7" ht="15">
      <c r="C593" s="340"/>
      <c r="D593" s="340"/>
      <c r="E593" s="348"/>
      <c r="F593" s="340"/>
      <c r="G593" s="340"/>
    </row>
    <row r="594" spans="3:7" ht="15">
      <c r="C594" s="340"/>
      <c r="D594" s="340"/>
      <c r="E594" s="348"/>
      <c r="F594" s="340"/>
      <c r="G594" s="340"/>
    </row>
    <row r="595" spans="3:7" ht="15">
      <c r="C595" s="340"/>
      <c r="D595" s="340"/>
      <c r="E595" s="348"/>
      <c r="F595" s="340"/>
      <c r="G595" s="340"/>
    </row>
    <row r="596" spans="3:7" ht="15">
      <c r="C596" s="340"/>
      <c r="D596" s="340"/>
      <c r="E596" s="348"/>
      <c r="F596" s="340"/>
      <c r="G596" s="340"/>
    </row>
    <row r="597" spans="3:7" ht="15">
      <c r="C597" s="340"/>
      <c r="D597" s="340"/>
      <c r="E597" s="348"/>
      <c r="F597" s="340"/>
      <c r="G597" s="340"/>
    </row>
    <row r="598" spans="3:7" ht="15">
      <c r="C598" s="340"/>
      <c r="D598" s="340"/>
      <c r="E598" s="348"/>
      <c r="F598" s="340"/>
      <c r="G598" s="340"/>
    </row>
    <row r="599" spans="3:7" ht="15">
      <c r="C599" s="340"/>
      <c r="D599" s="340"/>
      <c r="E599" s="348"/>
      <c r="F599" s="340"/>
      <c r="G599" s="340"/>
    </row>
  </sheetData>
  <sheetProtection algorithmName="SHA-512" hashValue="kAqnlJDloll7FQB/0wSeeQGwj5XdlsIAh0NB2qyYnnxA2O5+q3WrDBzLi5XfeC/z1RBo+l0qdlfv6l+e9lA6MQ==" saltValue="HIGDjTvZy+xgO9Nq7ToN4w==" spinCount="100000" sheet="1" objects="1" scenarios="1"/>
  <mergeCells count="10">
    <mergeCell ref="C44:E44"/>
    <mergeCell ref="I44:L44"/>
    <mergeCell ref="I45:L45"/>
    <mergeCell ref="I46:L46"/>
    <mergeCell ref="C34:E42"/>
    <mergeCell ref="F38:H38"/>
    <mergeCell ref="F39:H39"/>
    <mergeCell ref="F40:H40"/>
    <mergeCell ref="C43:E43"/>
    <mergeCell ref="I43:L43"/>
  </mergeCells>
  <conditionalFormatting sqref="M4:M33">
    <cfRule type="cellIs" priority="147" dxfId="100" operator="greaterThan">
      <formula>0</formula>
    </cfRule>
  </conditionalFormatting>
  <conditionalFormatting sqref="M34">
    <cfRule type="cellIs" priority="232" dxfId="3" operator="greaterThan">
      <formula>0</formula>
    </cfRule>
  </conditionalFormatting>
  <conditionalFormatting sqref="O4:O33">
    <cfRule type="cellIs" priority="146" dxfId="24" operator="greaterThan">
      <formula>$O$38</formula>
    </cfRule>
    <cfRule type="cellIs" priority="145" dxfId="97" operator="equal">
      <formula>"                            you"</formula>
    </cfRule>
    <cfRule type="cellIs" priority="144" dxfId="29" operator="equal">
      <formula>"                            Steve"</formula>
    </cfRule>
  </conditionalFormatting>
  <conditionalFormatting sqref="O36">
    <cfRule type="cellIs" priority="225" dxfId="3" operator="greaterThan">
      <formula>$O$38</formula>
    </cfRule>
  </conditionalFormatting>
  <conditionalFormatting sqref="Q4:Q33">
    <cfRule type="cellIs" priority="178" dxfId="6" operator="greaterThan">
      <formula>$Q$38</formula>
    </cfRule>
  </conditionalFormatting>
  <conditionalFormatting sqref="Q35">
    <cfRule type="cellIs" priority="172" dxfId="4" operator="greaterThan">
      <formula>$Q$40</formula>
    </cfRule>
    <cfRule type="cellIs" priority="158" dxfId="2" operator="equal">
      <formula>$Q$40+AVERAGE($Q$4:$Q$33)</formula>
    </cfRule>
  </conditionalFormatting>
  <conditionalFormatting sqref="Q36">
    <cfRule type="cellIs" priority="188" dxfId="2" operator="equal">
      <formula>$Q$38+MAX($Q$4:$Q$33)</formula>
    </cfRule>
    <cfRule type="cellIs" priority="189" dxfId="3" operator="greaterThan">
      <formula>$Q$38</formula>
    </cfRule>
  </conditionalFormatting>
  <conditionalFormatting sqref="R4:R33">
    <cfRule type="cellIs" priority="143" dxfId="6" operator="between">
      <formula>$R$38</formula>
      <formula>99999</formula>
    </cfRule>
  </conditionalFormatting>
  <conditionalFormatting sqref="R35">
    <cfRule type="cellIs" priority="171" dxfId="2" operator="equal">
      <formula>$R$40+AVERAGE($R$4:$R$33)</formula>
    </cfRule>
    <cfRule type="cellIs" priority="230" dxfId="4" operator="greaterThan">
      <formula>$R$40</formula>
    </cfRule>
  </conditionalFormatting>
  <conditionalFormatting sqref="R36">
    <cfRule type="cellIs" priority="216" dxfId="2" operator="equal">
      <formula>$R$38+MAX($R$4:$R$33)</formula>
    </cfRule>
    <cfRule type="cellIs" priority="217" dxfId="3" operator="greaterThan">
      <formula>$R$38</formula>
    </cfRule>
  </conditionalFormatting>
  <conditionalFormatting sqref="S4:S33">
    <cfRule type="cellIs" priority="242" dxfId="6" operator="lessThan">
      <formula>$S$39</formula>
    </cfRule>
  </conditionalFormatting>
  <conditionalFormatting sqref="S35">
    <cfRule type="cellIs" priority="121" dxfId="2" operator="equal">
      <formula>$S$40+AVERAGE($S$4:$S$33)</formula>
    </cfRule>
    <cfRule type="cellIs" priority="122" dxfId="4" operator="lessThan">
      <formula>$S$40</formula>
    </cfRule>
  </conditionalFormatting>
  <conditionalFormatting sqref="S36">
    <cfRule type="cellIs" priority="210" dxfId="2" operator="equal">
      <formula>$S$38+MAX($S$4:$S$33)</formula>
    </cfRule>
    <cfRule type="cellIs" priority="211" dxfId="3" operator="greaterThan">
      <formula>$S$38</formula>
    </cfRule>
  </conditionalFormatting>
  <conditionalFormatting sqref="S37">
    <cfRule type="cellIs" priority="135" dxfId="2" operator="equal">
      <formula>$S$39+MIN($S$4:$S$33)</formula>
    </cfRule>
    <cfRule type="cellIs" priority="231" dxfId="3" operator="lessThan">
      <formula>$S$39</formula>
    </cfRule>
  </conditionalFormatting>
  <conditionalFormatting sqref="T4:T33">
    <cfRule type="cellIs" priority="45" dxfId="24" operator="greaterThan">
      <formula>$T$40</formula>
    </cfRule>
  </conditionalFormatting>
  <conditionalFormatting sqref="U4:U33">
    <cfRule type="cellIs" priority="44" dxfId="24" operator="greaterThan">
      <formula>$U$40</formula>
    </cfRule>
  </conditionalFormatting>
  <conditionalFormatting sqref="W4:W33">
    <cfRule type="cellIs" priority="176" dxfId="6" operator="greaterThan">
      <formula>$W$38</formula>
    </cfRule>
  </conditionalFormatting>
  <conditionalFormatting sqref="W35">
    <cfRule type="cellIs" priority="154" dxfId="2" operator="equal">
      <formula>$W$40+AVERAGE($W$4:$W$33)</formula>
    </cfRule>
    <cfRule type="cellIs" priority="155" dxfId="4" operator="greaterThan">
      <formula>$W$40</formula>
    </cfRule>
  </conditionalFormatting>
  <conditionalFormatting sqref="W36">
    <cfRule type="cellIs" priority="136" dxfId="2" operator="equal">
      <formula>$W$38+MAX($W$4:$W$33)</formula>
    </cfRule>
    <cfRule type="cellIs" priority="185" dxfId="3" operator="greaterThan">
      <formula>$W$38</formula>
    </cfRule>
  </conditionalFormatting>
  <conditionalFormatting sqref="X4:X33">
    <cfRule type="cellIs" priority="141" dxfId="6" operator="between">
      <formula>$X$38</formula>
      <formula>9999</formula>
    </cfRule>
  </conditionalFormatting>
  <conditionalFormatting sqref="X35">
    <cfRule type="cellIs" priority="168" dxfId="4" operator="greaterThan">
      <formula>$X$40</formula>
    </cfRule>
    <cfRule type="cellIs" priority="167" dxfId="2" operator="equal">
      <formula>$X$40+AVERAGE($X$4:$X$33)</formula>
    </cfRule>
  </conditionalFormatting>
  <conditionalFormatting sqref="X36">
    <cfRule type="cellIs" priority="208" dxfId="2" operator="equal">
      <formula>$X$38+MAX($X$4:$X$33)</formula>
    </cfRule>
    <cfRule type="cellIs" priority="209" dxfId="3" operator="greaterThan">
      <formula>$X$38</formula>
    </cfRule>
  </conditionalFormatting>
  <conditionalFormatting sqref="Y4:Y33">
    <cfRule type="cellIs" priority="248" dxfId="6" operator="lessThan">
      <formula>$Y$39</formula>
    </cfRule>
  </conditionalFormatting>
  <conditionalFormatting sqref="Y35">
    <cfRule type="cellIs" priority="117" dxfId="2" operator="equal">
      <formula>$Y$40+AVERAGE($Y$4:$Y$33)</formula>
    </cfRule>
    <cfRule type="cellIs" priority="118" dxfId="4" operator="lessThan">
      <formula>$Y$40</formula>
    </cfRule>
  </conditionalFormatting>
  <conditionalFormatting sqref="Y36">
    <cfRule type="cellIs" priority="207" dxfId="3" operator="greaterThan">
      <formula>$Y$38</formula>
    </cfRule>
    <cfRule type="cellIs" priority="206" dxfId="2" operator="equal">
      <formula>$Y$38+MAX($Y$4:$Y$33)</formula>
    </cfRule>
  </conditionalFormatting>
  <conditionalFormatting sqref="Y37">
    <cfRule type="cellIs" priority="131" dxfId="2" operator="equal">
      <formula>$Y$39+MIN($Y$4:$Y$33)</formula>
    </cfRule>
    <cfRule type="cellIs" priority="132" dxfId="3" operator="lessThan">
      <formula>$Y$39</formula>
    </cfRule>
  </conditionalFormatting>
  <conditionalFormatting sqref="Z4:Z33">
    <cfRule type="cellIs" priority="14" dxfId="24" operator="greaterThan">
      <formula>$Z$40</formula>
    </cfRule>
  </conditionalFormatting>
  <conditionalFormatting sqref="AA4:AA33">
    <cfRule type="cellIs" priority="13" dxfId="24" operator="greaterThan">
      <formula>$AA$40</formula>
    </cfRule>
  </conditionalFormatting>
  <conditionalFormatting sqref="AC4:AC33">
    <cfRule type="cellIs" priority="175" dxfId="6" operator="greaterThan">
      <formula>$AC$38</formula>
    </cfRule>
  </conditionalFormatting>
  <conditionalFormatting sqref="AC35">
    <cfRule type="cellIs" priority="11" dxfId="2" operator="equal">
      <formula>$AC$40+AVERAGE($AC$4:$AC$33)</formula>
    </cfRule>
    <cfRule type="cellIs" priority="12" dxfId="4" operator="greaterThan">
      <formula>$AC$40</formula>
    </cfRule>
  </conditionalFormatting>
  <conditionalFormatting sqref="AC36">
    <cfRule type="cellIs" priority="10" dxfId="3" operator="greaterThan">
      <formula>$AC$38</formula>
    </cfRule>
    <cfRule type="cellIs" priority="9" dxfId="2" operator="equal">
      <formula>$AC$38+MAX($AC$4:$AC$33)</formula>
    </cfRule>
  </conditionalFormatting>
  <conditionalFormatting sqref="AD4:AD33">
    <cfRule type="cellIs" priority="140" dxfId="6" operator="between">
      <formula>$AD$38</formula>
      <formula>9999</formula>
    </cfRule>
  </conditionalFormatting>
  <conditionalFormatting sqref="AD35">
    <cfRule type="cellIs" priority="166" dxfId="4" operator="greaterThan">
      <formula>$AD$40</formula>
    </cfRule>
    <cfRule type="cellIs" priority="165" dxfId="2" operator="equal">
      <formula>$AD$40+AVERAGE($AD$4:$AD$33)</formula>
    </cfRule>
  </conditionalFormatting>
  <conditionalFormatting sqref="AD36">
    <cfRule type="cellIs" priority="204" dxfId="2" operator="equal">
      <formula>$AD$38+MAX($AD$4:$AD$33)</formula>
    </cfRule>
    <cfRule type="cellIs" priority="205" dxfId="3" operator="greaterThan">
      <formula>$AD$38</formula>
    </cfRule>
  </conditionalFormatting>
  <conditionalFormatting sqref="AE4:AE33">
    <cfRule type="cellIs" priority="249" dxfId="6" operator="lessThan">
      <formula>$AE$39</formula>
    </cfRule>
  </conditionalFormatting>
  <conditionalFormatting sqref="AE35">
    <cfRule type="cellIs" priority="116" dxfId="4" operator="lessThan">
      <formula>$AE$40</formula>
    </cfRule>
    <cfRule type="cellIs" priority="115" dxfId="2" operator="equal">
      <formula>$AE$40+AVERAGE($AE$4:$AE$33)</formula>
    </cfRule>
  </conditionalFormatting>
  <conditionalFormatting sqref="AE36">
    <cfRule type="cellIs" priority="202" dxfId="2" operator="equal">
      <formula>$AE$38+MAX($AE$4:$AE$33)</formula>
    </cfRule>
    <cfRule type="cellIs" priority="203" dxfId="3" operator="greaterThan">
      <formula>$AE$38</formula>
    </cfRule>
  </conditionalFormatting>
  <conditionalFormatting sqref="AE37">
    <cfRule type="cellIs" priority="130" dxfId="3" operator="lessThan">
      <formula>$AE$39</formula>
    </cfRule>
    <cfRule type="cellIs" priority="129" dxfId="2" operator="equal">
      <formula>$AE$39+MIN($AE$4:$AE$33)</formula>
    </cfRule>
  </conditionalFormatting>
  <conditionalFormatting sqref="AF4:AF33">
    <cfRule type="cellIs" priority="95" dxfId="6" operator="greaterThan">
      <formula>$AF$40</formula>
    </cfRule>
  </conditionalFormatting>
  <conditionalFormatting sqref="AG4:AG33">
    <cfRule type="cellIs" priority="96" dxfId="6" operator="greaterThan">
      <formula>$AG$40</formula>
    </cfRule>
  </conditionalFormatting>
  <conditionalFormatting sqref="AI4 AI6 AI8 AI10 AI12 AI14 AI16 AI18 AI20 AI22 AI24 AI26 AI28 AI30 AI32">
    <cfRule type="containsBlanks" priority="222" dxfId="37">
      <formula>LEN(TRIM(AI4))=0</formula>
    </cfRule>
  </conditionalFormatting>
  <conditionalFormatting sqref="AI4:AI33">
    <cfRule type="cellIs" priority="223" dxfId="6" operator="lessThan">
      <formula>$AI$39</formula>
    </cfRule>
  </conditionalFormatting>
  <conditionalFormatting sqref="AI5 AI7 AI9 AI11 AI13 AI15 AI17 AI19 AI21 AI23 AI25 AI27 AI29 AI31 AI33">
    <cfRule type="containsBlanks" priority="221" dxfId="29">
      <formula>LEN(TRIM(AI5))=0</formula>
    </cfRule>
  </conditionalFormatting>
  <conditionalFormatting sqref="AI35">
    <cfRule type="cellIs" priority="224" dxfId="4" operator="lessThan">
      <formula>$AI$40</formula>
    </cfRule>
  </conditionalFormatting>
  <conditionalFormatting sqref="AI37">
    <cfRule type="cellIs" priority="233" dxfId="3" operator="lessThan">
      <formula>$AI$39</formula>
    </cfRule>
  </conditionalFormatting>
  <conditionalFormatting sqref="AK4 AK6 AK8 AK10 AK12 AK14 AK16 AK18 AK20 AK22 AK24 AK26 AK28 AK30 AK32">
    <cfRule type="containsBlanks" priority="234" dxfId="32">
      <formula>LEN(TRIM(AK4))=0</formula>
    </cfRule>
  </conditionalFormatting>
  <conditionalFormatting sqref="AK4:AK33">
    <cfRule type="cellIs" priority="240" dxfId="30" operator="greaterThan">
      <formula>$AK$38</formula>
    </cfRule>
    <cfRule type="cellIs" priority="250" dxfId="24" operator="lessThan">
      <formula>$AK$39</formula>
    </cfRule>
  </conditionalFormatting>
  <conditionalFormatting sqref="AK5 AK7 AK9 AK11 AK13 AK15 AK17 AK19 AK21 AK23 AK25 AK27 AK29 AK31 AK33">
    <cfRule type="containsBlanks" priority="239" dxfId="29">
      <formula>LEN(TRIM(AK5))=0</formula>
    </cfRule>
  </conditionalFormatting>
  <conditionalFormatting sqref="AK36">
    <cfRule type="cellIs" priority="229" dxfId="28" operator="greaterThan">
      <formula>$AK$38</formula>
    </cfRule>
  </conditionalFormatting>
  <conditionalFormatting sqref="AK37">
    <cfRule type="cellIs" priority="228" dxfId="3" operator="lessThan">
      <formula>$AK$39</formula>
    </cfRule>
  </conditionalFormatting>
  <conditionalFormatting sqref="AM4:AM33">
    <cfRule type="cellIs" priority="235" dxfId="6" operator="greaterThan">
      <formula>$AM$38</formula>
    </cfRule>
  </conditionalFormatting>
  <conditionalFormatting sqref="AM36">
    <cfRule type="cellIs" priority="227" dxfId="3" operator="greaterThan">
      <formula>$AM$38</formula>
    </cfRule>
  </conditionalFormatting>
  <conditionalFormatting sqref="AO4:AO33">
    <cfRule type="cellIs" priority="220" dxfId="24" operator="greaterThan">
      <formula>$AO$38</formula>
    </cfRule>
  </conditionalFormatting>
  <conditionalFormatting sqref="AO35">
    <cfRule type="cellIs" priority="219" dxfId="4" operator="greaterThan">
      <formula>$AO$40</formula>
    </cfRule>
  </conditionalFormatting>
  <conditionalFormatting sqref="AO36">
    <cfRule type="cellIs" priority="218" dxfId="3" operator="greaterThan">
      <formula>$AO$38</formula>
    </cfRule>
  </conditionalFormatting>
  <conditionalFormatting sqref="AP4:AP33">
    <cfRule type="cellIs" priority="106" dxfId="6" operator="greaterThan">
      <formula>$AP$38</formula>
    </cfRule>
  </conditionalFormatting>
  <conditionalFormatting sqref="AP35">
    <cfRule type="cellIs" priority="105" dxfId="4" operator="greaterThan">
      <formula>$AP$40</formula>
    </cfRule>
    <cfRule type="cellIs" priority="104" dxfId="2" operator="equal">
      <formula>$AP$40+AVERAGE($AP$4:$AP$33)</formula>
    </cfRule>
  </conditionalFormatting>
  <conditionalFormatting sqref="AP36">
    <cfRule type="cellIs" priority="27" dxfId="2" operator="equal">
      <formula>$AP$38+MAX($AP$4:$AP$33)</formula>
    </cfRule>
    <cfRule type="cellIs" priority="28" dxfId="3" operator="greaterThan">
      <formula>$AP$38</formula>
    </cfRule>
  </conditionalFormatting>
  <conditionalFormatting sqref="AQ4:AQ33">
    <cfRule type="cellIs" priority="103" dxfId="6" operator="between">
      <formula>$AQ$38</formula>
      <formula>9999</formula>
    </cfRule>
  </conditionalFormatting>
  <conditionalFormatting sqref="AQ35">
    <cfRule type="cellIs" priority="101" dxfId="2" operator="equal">
      <formula>$AQ$40+AVERAGE($AQ$4:$AQ$33)</formula>
    </cfRule>
    <cfRule type="cellIs" priority="102" dxfId="4" operator="greaterThan">
      <formula>$AQ$40</formula>
    </cfRule>
  </conditionalFormatting>
  <conditionalFormatting sqref="AQ36">
    <cfRule type="cellIs" priority="107" dxfId="2" operator="equal">
      <formula>$AQ$38+MAX($AQ$4:$AQ$33)</formula>
    </cfRule>
    <cfRule type="cellIs" priority="108" dxfId="3" operator="greaterThan">
      <formula>$AQ$38</formula>
    </cfRule>
  </conditionalFormatting>
  <conditionalFormatting sqref="AR4:AR33">
    <cfRule type="cellIs" priority="173" dxfId="6" operator="greaterThan">
      <formula>$AR$38</formula>
    </cfRule>
  </conditionalFormatting>
  <conditionalFormatting sqref="AR35">
    <cfRule type="cellIs" priority="149" dxfId="4" operator="greaterThan">
      <formula>$AR$40</formula>
    </cfRule>
    <cfRule type="cellIs" priority="148" dxfId="2" operator="equal">
      <formula>$AR$40+AVERAGE($AR$4:$AR$33)</formula>
    </cfRule>
  </conditionalFormatting>
  <conditionalFormatting sqref="AR36">
    <cfRule type="cellIs" priority="180" dxfId="3" operator="greaterThan">
      <formula>$AR$38</formula>
    </cfRule>
    <cfRule type="cellIs" priority="179" dxfId="2" operator="equal">
      <formula>$AR$38+MAX($AR$4:$AR$33)</formula>
    </cfRule>
  </conditionalFormatting>
  <conditionalFormatting sqref="AS4:AS33">
    <cfRule type="cellIs" priority="137" dxfId="6" operator="between">
      <formula>$AS$38</formula>
      <formula>9999</formula>
    </cfRule>
  </conditionalFormatting>
  <conditionalFormatting sqref="AS35">
    <cfRule type="cellIs" priority="160" dxfId="4" operator="greaterThan">
      <formula>$AS$40</formula>
    </cfRule>
    <cfRule type="cellIs" priority="159" dxfId="2" operator="equal">
      <formula>$AS$40+AVERAGE($AS$4:$AS$33)</formula>
    </cfRule>
  </conditionalFormatting>
  <conditionalFormatting sqref="AS36">
    <cfRule type="cellIs" priority="193" dxfId="3" operator="greaterThan">
      <formula>$AS$38</formula>
    </cfRule>
    <cfRule type="cellIs" priority="192" dxfId="2" operator="equal">
      <formula>$AS$38+MAX($AS$4:$AS$33)</formula>
    </cfRule>
  </conditionalFormatting>
  <dataValidations count="5">
    <dataValidation type="decimal" allowBlank="1" showInputMessage="1" showErrorMessage="1" errorTitle="Numbers Only" error="Enter Numbers Only" sqref="AO4:AO33 AM4:AM37 AR38:AS40 AN35:AO37 AJ38:AJ39 AQ40 W38:AA40 AQ38 R40:T40 AI39:AI40 AP38:AP40 AO40 AK39 AD40:AF40 Q38:Q40 R38:S39 AC38:AC40 AD38:AE39 I4:AK37 AP4:AR37">
      <formula1>0</formula1>
      <formula2>99999999</formula2>
    </dataValidation>
    <dataValidation allowBlank="1" showInputMessage="1" showErrorMessage="1" errorTitle="Numbers Only" error="Enter Numbers Only" sqref="AB38:AB40 AI38 AJ40:AK40 T38:T39 AO38:AO39 AK38 AQ39 O38:P40 AG38:AH40 AF38:AF39 U38:V40 AL38:AN40"/>
    <dataValidation type="custom" allowBlank="1" showInputMessage="1" showErrorMessage="1" error="Only the less than symbol &quot;&lt;&quot; may be entered in this column." sqref="AN4:AN33">
      <formula1>AL4:AL12318="&lt;"</formula1>
    </dataValidation>
    <dataValidation type="decimal" allowBlank="1" showInputMessage="1" showErrorMessage="1" error="Enter Numbers Only" sqref="Z2:AA2">
      <formula1>0</formula1>
      <formula2>99999999</formula2>
    </dataValidation>
    <dataValidation type="custom" allowBlank="1" showInputMessage="1" showErrorMessage="1" error="Only the less than symbol &quot;&lt;&quot; may be entered in this column." sqref="AL4:AL33">
      <formula1>AK4:AK12318="&lt;"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9b588563-8fc8-4f7f-9540-f80a2ffb1241">2020</Year>
    <City xmlns="9b588563-8fc8-4f7f-9540-f80a2ffb1241">TEMPLATE</City>
    <PermitNo_x002e_ xmlns="9b588563-8fc8-4f7f-9540-f80a2ffb1241">TEMPLATE</PermitN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1308996BDA2245A985AC8EB4DAA8FE" ma:contentTypeVersion="5" ma:contentTypeDescription="Create a new document." ma:contentTypeScope="" ma:versionID="926a0c328059064744bfd9f4868c6fcc">
  <xsd:schema xmlns:xsd="http://www.w3.org/2001/XMLSchema" xmlns:xs="http://www.w3.org/2001/XMLSchema" xmlns:p="http://schemas.microsoft.com/office/2006/metadata/properties" xmlns:ns2="9b588563-8fc8-4f7f-9540-f80a2ffb1241" targetNamespace="http://schemas.microsoft.com/office/2006/metadata/properties" ma:root="true" ma:fieldsID="3c90556393d7919b752a325dbb847c2b" ns2:_="">
    <xsd:import namespace="9b588563-8fc8-4f7f-9540-f80a2ffb1241"/>
    <xsd:element name="properties">
      <xsd:complexType>
        <xsd:sequence>
          <xsd:element name="documentManagement">
            <xsd:complexType>
              <xsd:all>
                <xsd:element ref="ns2:PermitNo_x002e_"/>
                <xsd:element ref="ns2:Year"/>
                <xsd:element ref="ns2:City"/>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588563-8fc8-4f7f-9540-f80a2ffb1241" elementFormDefault="qualified">
    <xsd:import namespace="http://schemas.microsoft.com/office/2006/documentManagement/types"/>
    <xsd:import namespace="http://schemas.microsoft.com/office/infopath/2007/PartnerControls"/>
    <xsd:element name="PermitNo_x002e_" ma:index="8" ma:displayName="Permit No." ma:format="Dropdown" ma:internalName="PermitNo_x002e_">
      <xsd:simpleType>
        <xsd:restriction base="dms:Text">
          <xsd:maxLength value="10"/>
        </xsd:restriction>
      </xsd:simpleType>
    </xsd:element>
    <xsd:element name="Year" ma:index="9" ma:displayName="Year" ma:format="Dropdown" ma:internalName="Year">
      <xsd:simpleType>
        <xsd:union memberTypes="dms:Text">
          <xsd:simpleType>
            <xsd:restriction base="dms:Choice">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union>
      </xsd:simpleType>
    </xsd:element>
    <xsd:element name="City" ma:index="10" ma:displayName="City" ma:format="Dropdown" ma:internalName="City">
      <xsd:simpleType>
        <xsd:restriction base="dms:Text">
          <xsd:maxLength value="100"/>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71764-D3E6-4398-AE32-74691559DAD6}">
  <ds:schemaRefs>
    <ds:schemaRef ds:uri="http://schemas.microsoft.com/sharepoint/v3/contenttype/forms"/>
  </ds:schemaRefs>
</ds:datastoreItem>
</file>

<file path=customXml/itemProps2.xml><?xml version="1.0" encoding="utf-8"?>
<ds:datastoreItem xmlns:ds="http://schemas.openxmlformats.org/officeDocument/2006/customXml" ds:itemID="{E5C00DCA-501A-49F4-957C-98D15058BA4A}">
  <ds:schemaRefs>
    <ds:schemaRef ds:uri="http://purl.org/dc/elements/1.1/"/>
    <ds:schemaRef ds:uri="http://schemas.microsoft.com/office/2006/metadata/properties"/>
    <ds:schemaRef ds:uri="9b588563-8fc8-4f7f-9540-f80a2ffb124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971DE56-87B5-4608-A6FB-11E4FB9F2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588563-8fc8-4f7f-9540-f80a2ffb1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dc:creator>
  <cp:keywords/>
  <dc:description/>
  <cp:lastModifiedBy>water</cp:lastModifiedBy>
  <cp:lastPrinted>2024-02-14T13:01:14Z</cp:lastPrinted>
  <dcterms:created xsi:type="dcterms:W3CDTF">2016-01-13T14:23:32Z</dcterms:created>
  <dcterms:modified xsi:type="dcterms:W3CDTF">2024-02-14T17:01:08Z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0x010100DA1308996BDA2245A985AC8EB4DAA8FE</vt:lpwstr>
  </property>
</Properties>
</file>